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4955" windowHeight="8880" activeTab="1"/>
  </bookViews>
  <sheets>
    <sheet name="Arkusz1" sheetId="1" r:id="rId1"/>
    <sheet name="Arkusz2" sheetId="2" r:id="rId2"/>
    <sheet name="Arkusz4" sheetId="3" r:id="rId3"/>
    <sheet name="Arkusz3" sheetId="4" r:id="rId4"/>
  </sheets>
  <definedNames>
    <definedName name="_xlnm.Print_Area" localSheetId="0">'Arkusz1'!$A$1:$O$81</definedName>
    <definedName name="_xlnm.Print_Area" localSheetId="1">'Arkusz2'!$A$1:$U$300</definedName>
    <definedName name="_xlnm.Print_Area" localSheetId="3">'Arkusz3'!$A$1:$J$14</definedName>
    <definedName name="_xlnm.Print_Area" localSheetId="2">'Arkusz4'!$A$1:$F$34</definedName>
  </definedNames>
  <calcPr fullCalcOnLoad="1"/>
</workbook>
</file>

<file path=xl/sharedStrings.xml><?xml version="1.0" encoding="utf-8"?>
<sst xmlns="http://schemas.openxmlformats.org/spreadsheetml/2006/main" count="405" uniqueCount="296">
  <si>
    <t xml:space="preserve">                                                                               </t>
  </si>
  <si>
    <t>%</t>
  </si>
  <si>
    <t>Lp.</t>
  </si>
  <si>
    <t>Wykonanie</t>
  </si>
  <si>
    <t xml:space="preserve">                      Symbol</t>
  </si>
  <si>
    <t xml:space="preserve">                               WYDATKI</t>
  </si>
  <si>
    <t>Wydatki</t>
  </si>
  <si>
    <t>bieżące</t>
  </si>
  <si>
    <t>Nazwa działu</t>
  </si>
  <si>
    <t>Plan</t>
  </si>
  <si>
    <t xml:space="preserve">Razem </t>
  </si>
  <si>
    <t>w tym:</t>
  </si>
  <si>
    <t>i rozdziału</t>
  </si>
  <si>
    <t>Dział</t>
  </si>
  <si>
    <t>Rozdział</t>
  </si>
  <si>
    <t>ogółem</t>
  </si>
  <si>
    <t>wykonania</t>
  </si>
  <si>
    <t xml:space="preserve">plan na </t>
  </si>
  <si>
    <t>plan</t>
  </si>
  <si>
    <t>wykonanie          wykonanie</t>
  </si>
  <si>
    <t xml:space="preserve">plan </t>
  </si>
  <si>
    <t>wykonanie</t>
  </si>
  <si>
    <t>I.</t>
  </si>
  <si>
    <t>WYDATKI NA ZADANIA WŁASNE</t>
  </si>
  <si>
    <t>1.ROLNICTWO I ŁOWIECTWO</t>
  </si>
  <si>
    <t>Izby rolnicze</t>
  </si>
  <si>
    <t>010</t>
  </si>
  <si>
    <t>01030</t>
  </si>
  <si>
    <t>na2006rok</t>
  </si>
  <si>
    <t>2006r</t>
  </si>
  <si>
    <t>RAZEM DZIAŁ 010</t>
  </si>
  <si>
    <t>2.TRANSPORT I ŁACZNOŚĆ</t>
  </si>
  <si>
    <t>Drogi publiczne gminne</t>
  </si>
  <si>
    <t>RAZEM DZIAŁ 600</t>
  </si>
  <si>
    <t>3.TURYSTYKA</t>
  </si>
  <si>
    <t>Zadania w zakresie upowszechniania turystyki</t>
  </si>
  <si>
    <t>RAZEM DZIAŁ 630</t>
  </si>
  <si>
    <t>4.GOSPODARKA MIESZKANIOWA</t>
  </si>
  <si>
    <t>Gospodarka gruntami i nieruchomościami</t>
  </si>
  <si>
    <t>RAZEM DZIAŁ 700</t>
  </si>
  <si>
    <t>5.DZIAŁALNOŚĆ USŁUGOWA</t>
  </si>
  <si>
    <t>Plany zagospodarowania przestrzennego</t>
  </si>
  <si>
    <t>Cmentarze</t>
  </si>
  <si>
    <t>RAZEM DZIAŁ 710</t>
  </si>
  <si>
    <t>6. ADMINISTRACJA PUBLICZNA</t>
  </si>
  <si>
    <t>Rady gmin</t>
  </si>
  <si>
    <t>Urzędy gmin</t>
  </si>
  <si>
    <t>Promocja j.s.t.</t>
  </si>
  <si>
    <t>RAZEM DZIAŁ 750</t>
  </si>
  <si>
    <t>7.BEZPIECZEŃSTWO PUBLICZNE I OCHRONA PRZECIWPOŻAROWA</t>
  </si>
  <si>
    <t>Jednostki terenowe policji</t>
  </si>
  <si>
    <t>Ochotnicze straże pożarne</t>
  </si>
  <si>
    <t>RAZEM DZIAŁ 754</t>
  </si>
  <si>
    <t>8. DOCHODY OD OSÓB PRAWNYCH, OD OSÓB FIZYCZNYCH I OD INNYCH JEDNOSTEK NIEPOSIADAJĄCYCH OSOBOWOŚCI PRAWNEJ ORAZ WYDATKI ZWIĄZANE Z ICH POBOREM</t>
  </si>
  <si>
    <t>Pobór podatków, opłat i niepodatkowych należności budżetowych</t>
  </si>
  <si>
    <t>RAZEM DZIAŁ 756</t>
  </si>
  <si>
    <t>9. OBSŁUGA DŁUGU PUBLICZNEGO</t>
  </si>
  <si>
    <t>Obsługa papierów wartościowych kredytów i pożyczek j.s.t.</t>
  </si>
  <si>
    <t>RAZEM DZIAŁ 757</t>
  </si>
  <si>
    <t>10.RÓŻNE ROZLICZENIA</t>
  </si>
  <si>
    <t>Rezerwy ogólne i celowe</t>
  </si>
  <si>
    <t>RAZEM DZIAŁ 758</t>
  </si>
  <si>
    <t>11.OŚWIATA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</si>
  <si>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</si>
  <si>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</si>
  <si>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</si>
  <si>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</si>
  <si>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</si>
  <si>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</si>
  <si>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Pozostała działalność</t>
  </si>
  <si>
    <t>12. OCHRONA ZDROWIA</t>
  </si>
  <si>
    <t>Zwalczanie narkomanii</t>
  </si>
  <si>
    <t>Przewciwdziałanie alkoholizmowi</t>
  </si>
  <si>
    <t>RAZEM DZIAŁ 851</t>
  </si>
  <si>
    <t>RAZEM DZIAŁ 801</t>
  </si>
  <si>
    <t>13.POMOC SPOŁECZNA</t>
  </si>
  <si>
    <t>Domy pomocy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</si>
  <si>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</si>
  <si>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</si>
  <si>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</si>
  <si>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</si>
  <si>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RAZEM DZIAŁ 852</t>
  </si>
  <si>
    <t>14. EDUKACYJNA OPIEKA WYCHOWAWCZA</t>
  </si>
  <si>
    <t>Świetlice szkolne</t>
  </si>
  <si>
    <t>Pomoc materialna dla uczniów</t>
  </si>
  <si>
    <t>RAZEM DZIAŁ 854</t>
  </si>
  <si>
    <t>15. GOSPODARKA KOMUNALNA I OCHRONA ŚRODOWISKA</t>
  </si>
  <si>
    <t>Gospodarka ściekowa i ochrona wód</t>
  </si>
  <si>
    <t>Oczyszczanie miast i wsi</t>
  </si>
  <si>
    <t>Utrzymanie zieleni w miastach i gminach</t>
  </si>
  <si>
    <t>Oświetlenie ulic placów i dróg</t>
  </si>
  <si>
    <t>RAZEM DZIAŁ 900</t>
  </si>
  <si>
    <t>16. KULTURA I OCHRONA DZIEDZICTWA NARODOWEGO</t>
  </si>
  <si>
    <t>Domy i ośrodki kultury,świetlice i kluby</t>
  </si>
  <si>
    <t>Biblioteki</t>
  </si>
  <si>
    <t>Ochrona zabytków i opieka nad zabytkami</t>
  </si>
  <si>
    <t>RAZEM DZIAŁ 921</t>
  </si>
  <si>
    <t>17. KULTURA FIZYCZNA I SPORT</t>
  </si>
  <si>
    <t>Zadania w zakresie kultury fizycznej i sportu</t>
  </si>
  <si>
    <t xml:space="preserve">RAZEM DZIAŁ 926  </t>
  </si>
  <si>
    <t>II.</t>
  </si>
  <si>
    <t>WYDATKI NA ZADANIA Z ZAKRESU ADMINISTRACJI RZĄDOWEJ I INNYCH ZADAN ZLECONYCH USTAWAMI</t>
  </si>
  <si>
    <t>1. ADMINISTRACJA PUBLICZNA</t>
  </si>
  <si>
    <t>Urzędy wojewódzkie</t>
  </si>
  <si>
    <t>2. URZĘDY NACZELNYCH ORGANÓW WŁADZY PAŃSTWOWEJ, KONTROLI I OCHRONY PRAWA ORAZ SĄDOWNICTWA</t>
  </si>
  <si>
    <t>Urzędy naczelnych organów władzy państwowej, kontroli i ochrony prawa oraz sądownictwa</t>
  </si>
  <si>
    <t>3.OPIEKA SPOŁECZNA</t>
  </si>
  <si>
    <t>Świadczenia rodzinne oraz składki na ubezpieczenia emerytalne i rentowe z ubezpiecznia społecznego</t>
  </si>
  <si>
    <t>Składki na ubezpieczenia zdrowotne opłacane za osoby pobierające niektóre świadczenia z pomocy społecznej</t>
  </si>
  <si>
    <t>OGÓŁEM</t>
  </si>
  <si>
    <t xml:space="preserve">               Wynagrodzenia</t>
  </si>
  <si>
    <t xml:space="preserve">                           i pochodne</t>
  </si>
  <si>
    <t xml:space="preserve">              Dotacje</t>
  </si>
  <si>
    <t xml:space="preserve">              Obsługa </t>
  </si>
  <si>
    <t xml:space="preserve">               długu</t>
  </si>
  <si>
    <t xml:space="preserve">               Majątkowe</t>
  </si>
  <si>
    <t xml:space="preserve">Wydatki </t>
  </si>
  <si>
    <t>§</t>
  </si>
  <si>
    <t>Razem rozdział 71004</t>
  </si>
  <si>
    <t>Razem rozdział 71035</t>
  </si>
  <si>
    <t>Razem rozdział 75022</t>
  </si>
  <si>
    <t>Razem rozdział 75023</t>
  </si>
  <si>
    <t>Razem rozdział 75075</t>
  </si>
  <si>
    <t>Razem rozdział 75403</t>
  </si>
  <si>
    <t>Razem rozdział 75412</t>
  </si>
  <si>
    <t>Razem rozdział 80101</t>
  </si>
  <si>
    <t>Razem rozdział 80103</t>
  </si>
  <si>
    <t>Razem rozdział 80104</t>
  </si>
  <si>
    <t>Razem rozdział 80110</t>
  </si>
  <si>
    <t>Razem rozdział 80113</t>
  </si>
  <si>
    <t>Razem rozdział 85153</t>
  </si>
  <si>
    <t>Razem rozdział 85154</t>
  </si>
  <si>
    <t>Razem rozdział 85219</t>
  </si>
  <si>
    <t>Razem rozdział 85401</t>
  </si>
  <si>
    <t>Razem rozdział 9001</t>
  </si>
  <si>
    <t>Razem rozdział 90003</t>
  </si>
  <si>
    <t>Razem rozdział 90004</t>
  </si>
  <si>
    <t>Razem rozdział 90015</t>
  </si>
  <si>
    <t>Razem rozdział 90095</t>
  </si>
  <si>
    <t>Razem rozdział 92109</t>
  </si>
  <si>
    <t>Razem rozdział 92116</t>
  </si>
  <si>
    <t>Razem rozdział 92120</t>
  </si>
  <si>
    <t>Razem rozdział 92195</t>
  </si>
  <si>
    <t>Razem rozdział 92605</t>
  </si>
  <si>
    <t>RAZEM ROZDZIAŁ 751</t>
  </si>
  <si>
    <t>Razem rozdział 85212</t>
  </si>
  <si>
    <t xml:space="preserve">                                                           z wykonania budżetu gminy Stopnica</t>
  </si>
  <si>
    <t xml:space="preserve">                                                           Załącznik Nr 2  do informacji</t>
  </si>
  <si>
    <t>Załącznik Nr 1 do informacji</t>
  </si>
  <si>
    <t xml:space="preserve">o wykonaniu budżetu gminy </t>
  </si>
  <si>
    <t xml:space="preserve"> DOCHODY BUDŻETOWE </t>
  </si>
  <si>
    <t xml:space="preserve">Dział </t>
  </si>
  <si>
    <t>Źródło</t>
  </si>
  <si>
    <t xml:space="preserve">Plan na </t>
  </si>
  <si>
    <t xml:space="preserve">Wykonanie </t>
  </si>
  <si>
    <t>W tym:</t>
  </si>
  <si>
    <t>klasyfikacji</t>
  </si>
  <si>
    <t>dochodów</t>
  </si>
  <si>
    <t>Dochody związane z realizacją</t>
  </si>
  <si>
    <t>(paragrafy</t>
  </si>
  <si>
    <t xml:space="preserve">(po </t>
  </si>
  <si>
    <t>zadań administracji rządowej i</t>
  </si>
  <si>
    <t>zadań administracji rządowej wykony</t>
  </si>
  <si>
    <t>zadań wynikających z porozumień</t>
  </si>
  <si>
    <t>klasyfikacji)</t>
  </si>
  <si>
    <t>zmianach)</t>
  </si>
  <si>
    <t>innych zadań zleconych ustawami</t>
  </si>
  <si>
    <t xml:space="preserve">wanych na podstawie porozumień </t>
  </si>
  <si>
    <t>między jst.</t>
  </si>
  <si>
    <t>z organami administracji rządowej</t>
  </si>
  <si>
    <t xml:space="preserve">Plan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</si>
  <si>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</si>
  <si>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</si>
  <si>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</si>
  <si>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</si>
  <si>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</si>
  <si>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</si>
  <si>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</si>
  <si>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</si>
  <si>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</si>
  <si>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</si>
  <si>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</si>
  <si>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</si>
  <si>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</si>
  <si>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</si>
  <si>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</si>
  <si>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</t>
  </si>
  <si>
    <t xml:space="preserve">                           Dochody związane z realizacją</t>
  </si>
  <si>
    <t>020</t>
  </si>
  <si>
    <t>0750</t>
  </si>
  <si>
    <t>2006 rok</t>
  </si>
  <si>
    <t>na 2006r</t>
  </si>
  <si>
    <t>razem</t>
  </si>
  <si>
    <t>600</t>
  </si>
  <si>
    <t>0970</t>
  </si>
  <si>
    <t>700</t>
  </si>
  <si>
    <t>0470</t>
  </si>
  <si>
    <t>0690</t>
  </si>
  <si>
    <t>0870</t>
  </si>
  <si>
    <t>6295</t>
  </si>
  <si>
    <t>750</t>
  </si>
  <si>
    <t>2010</t>
  </si>
  <si>
    <t>2360</t>
  </si>
  <si>
    <t>751</t>
  </si>
  <si>
    <t>756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</si>
  <si>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</si>
  <si>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</si>
  <si>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</si>
  <si>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</si>
  <si>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</si>
  <si>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</si>
  <si>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</si>
  <si>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</si>
  <si>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</si>
  <si>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</si>
  <si>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</si>
  <si>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0450</t>
  </si>
  <si>
    <t>0480</t>
  </si>
  <si>
    <t>0500</t>
  </si>
  <si>
    <t>0580</t>
  </si>
  <si>
    <t>0910</t>
  </si>
  <si>
    <t>0920</t>
  </si>
  <si>
    <t>2920</t>
  </si>
  <si>
    <t>2030</t>
  </si>
  <si>
    <t>0830</t>
  </si>
  <si>
    <t>6290</t>
  </si>
  <si>
    <t>6298</t>
  </si>
  <si>
    <t>2910</t>
  </si>
  <si>
    <t xml:space="preserve">                          WEDŁUG DZIAŁÓW, ROZDZIAŁÓW i PARAGRAFÓW KLASYFIKACJI BUDŻETOWEJ</t>
  </si>
  <si>
    <t xml:space="preserve">PRZYCHODY I WYDATKI </t>
  </si>
  <si>
    <t xml:space="preserve">% </t>
  </si>
  <si>
    <t xml:space="preserve">Razem: </t>
  </si>
  <si>
    <t>Klasyfikacja</t>
  </si>
  <si>
    <t>900/90011</t>
  </si>
  <si>
    <t>4300</t>
  </si>
  <si>
    <t xml:space="preserve">Załącznik Nr 4 do informacji </t>
  </si>
  <si>
    <t xml:space="preserve">           GMINNEGO FUNDUSZU OCHRONY ŚROPDOWISKA I GOSPODARKI WODNEJ</t>
  </si>
  <si>
    <t>z wykonania budżetu gminy Stopnica</t>
  </si>
  <si>
    <t xml:space="preserve">               Przychody </t>
  </si>
  <si>
    <t xml:space="preserve">              Wydatki</t>
  </si>
  <si>
    <t>Przychody</t>
  </si>
  <si>
    <t>%      wykonania</t>
  </si>
  <si>
    <t xml:space="preserve">Spłata pożyczek udzielonych </t>
  </si>
  <si>
    <t>Nadwyżka z lat ubiegłych</t>
  </si>
  <si>
    <t>Prywatyzacja majątku j.st.</t>
  </si>
  <si>
    <t xml:space="preserve">Inne źródła </t>
  </si>
  <si>
    <t xml:space="preserve">na realizację programów i projektów                     realizowanych z udziałem środków pochodzących z funduszy strukturalnych i Funduzsu Spójności </t>
  </si>
  <si>
    <t>1.1.</t>
  </si>
  <si>
    <t>1.2</t>
  </si>
  <si>
    <t xml:space="preserve">pozostałe  pożyczki i kredyty </t>
  </si>
  <si>
    <t xml:space="preserve">na realizację programów i projektów realizowanych z udziałem środków pochodzących z funduszy strukturalnych i Fundzuszy Spójności UE       </t>
  </si>
  <si>
    <t>2.1</t>
  </si>
  <si>
    <t xml:space="preserve">na realizację programów i projektów realizowanych z udziałem środków pochodzących z fundzuszy strukturalnych i Funduszu Spójności UE       </t>
  </si>
  <si>
    <t>3.1</t>
  </si>
  <si>
    <t>7.1.</t>
  </si>
  <si>
    <t>Wolne środki jako nadwyżka środków pieniężnych na rachunku bieżącym budżetu j.st. wynikające z rozliczeń kredytów i pożyczek z lat ubiegłych</t>
  </si>
  <si>
    <t>7.2</t>
  </si>
  <si>
    <t>Przychody z lokat</t>
  </si>
  <si>
    <t>Razem przychody</t>
  </si>
  <si>
    <t>Rozchody</t>
  </si>
  <si>
    <t>na realizację programów i projektów realizowanych z udziałem środków pochopdzących z fundzuszy  strukturalnych i Funduszy Spójności UE</t>
  </si>
  <si>
    <t>1.2.</t>
  </si>
  <si>
    <t>pozostałe  kredyty i pożyczki</t>
  </si>
  <si>
    <t>2.1.</t>
  </si>
  <si>
    <t>3.1.</t>
  </si>
  <si>
    <t>Udzialone pożyczki</t>
  </si>
  <si>
    <t>Lokaty w bankach</t>
  </si>
  <si>
    <t xml:space="preserve">6. </t>
  </si>
  <si>
    <t>Inne cele</t>
  </si>
  <si>
    <t>Razem rozchody</t>
  </si>
  <si>
    <t xml:space="preserve">                    PRZYCHODY I ROZCHODY BUDŻETU </t>
  </si>
  <si>
    <t>Załącznik Nr 3 do informacji</t>
  </si>
  <si>
    <t xml:space="preserve">Kredyty i pożyczki długoterminowe                                    w tym:                                                                        </t>
  </si>
  <si>
    <t>Papiery wartościowe                                                          w tym:</t>
  </si>
  <si>
    <t>Obligacje jednostek samorządowych oraz związków komunalnych                                                                                      w tym:</t>
  </si>
  <si>
    <t>Spłaty kredytów i pożyczek długoterminowych                    w tym:</t>
  </si>
  <si>
    <t>Wykup papierów wartościowych                                        w tym:</t>
  </si>
  <si>
    <t>Wykup obligacji samorządowych                                        w tym:</t>
  </si>
  <si>
    <t>Infrastruktura wodociągowa i sanitarna wsi</t>
  </si>
  <si>
    <t>01010</t>
  </si>
  <si>
    <t>Razem dział 80195</t>
  </si>
  <si>
    <t>Razem rozdział 85295</t>
  </si>
  <si>
    <t>0490</t>
  </si>
  <si>
    <t>6339</t>
  </si>
  <si>
    <t>III</t>
  </si>
  <si>
    <t>kwartał</t>
  </si>
  <si>
    <t>za III kw.</t>
  </si>
  <si>
    <t xml:space="preserve">2006rok </t>
  </si>
  <si>
    <t>ZA III KWARTAŁY  2006R</t>
  </si>
  <si>
    <t>za III kwrtały 2006r</t>
  </si>
  <si>
    <t xml:space="preserve">           WEDŁUG  DZIAŁÓW I WAŻNIEJSZYCH ŹRÓDEŁ ZA III KWARTAŁY 2006ROK</t>
  </si>
  <si>
    <t>na III kwartały 2006rok</t>
  </si>
  <si>
    <t xml:space="preserve">                                                        WYDATKI BUDŻETU GMINY ZA III kwartały 2006ROK </t>
  </si>
  <si>
    <t xml:space="preserve">                                                            za III kwartały 2006rok</t>
  </si>
  <si>
    <t xml:space="preserve">                             za III kwartały 2006ROK</t>
  </si>
  <si>
    <t>za III kwartały 2006rok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</si>
</sst>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1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" fontId="2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6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36" xfId="0" applyFont="1" applyBorder="1" applyAlignment="1">
      <alignment/>
    </xf>
    <xf numFmtId="4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2" fillId="0" borderId="40" xfId="0" applyFon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49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4" fontId="2" fillId="0" borderId="52" xfId="0" applyNumberFormat="1" applyFont="1" applyBorder="1" applyAlignment="1">
      <alignment/>
    </xf>
    <xf numFmtId="4" fontId="2" fillId="0" borderId="4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 wrapText="1"/>
    </xf>
    <xf numFmtId="4" fontId="2" fillId="0" borderId="1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3" xfId="0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32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/>
    </xf>
    <xf numFmtId="1" fontId="2" fillId="0" borderId="51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1" fontId="4" fillId="0" borderId="35" xfId="0" applyNumberFormat="1" applyFont="1" applyBorder="1" applyAlignment="1">
      <alignment/>
    </xf>
    <xf numFmtId="0" fontId="8" fillId="0" borderId="32" xfId="0" applyFont="1" applyBorder="1" applyAlignment="1">
      <alignment horizontal="left"/>
    </xf>
    <xf numFmtId="49" fontId="2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left" wrapText="1"/>
    </xf>
    <xf numFmtId="49" fontId="4" fillId="0" borderId="56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49" fontId="2" fillId="0" borderId="56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8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2" fillId="0" borderId="44" xfId="0" applyFont="1" applyBorder="1" applyAlignment="1">
      <alignment horizontal="left" wrapText="1"/>
    </xf>
    <xf numFmtId="0" fontId="4" fillId="0" borderId="5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6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8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 wrapText="1"/>
    </xf>
    <xf numFmtId="0" fontId="2" fillId="0" borderId="45" xfId="0" applyFont="1" applyBorder="1" applyAlignment="1">
      <alignment horizontal="left"/>
    </xf>
    <xf numFmtId="0" fontId="8" fillId="0" borderId="45" xfId="0" applyFont="1" applyBorder="1" applyAlignment="1">
      <alignment horizontal="left" wrapText="1"/>
    </xf>
    <xf numFmtId="0" fontId="4" fillId="0" borderId="46" xfId="0" applyFont="1" applyBorder="1" applyAlignment="1">
      <alignment/>
    </xf>
    <xf numFmtId="0" fontId="4" fillId="0" borderId="4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 wrapText="1"/>
    </xf>
    <xf numFmtId="4" fontId="2" fillId="0" borderId="34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0" fontId="4" fillId="0" borderId="57" xfId="0" applyFont="1" applyBorder="1" applyAlignment="1">
      <alignment/>
    </xf>
    <xf numFmtId="49" fontId="4" fillId="0" borderId="58" xfId="0" applyNumberFormat="1" applyFont="1" applyBorder="1" applyAlignment="1">
      <alignment horizontal="left" wrapText="1"/>
    </xf>
    <xf numFmtId="1" fontId="2" fillId="0" borderId="59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right"/>
    </xf>
    <xf numFmtId="4" fontId="4" fillId="0" borderId="60" xfId="0" applyNumberFormat="1" applyFont="1" applyBorder="1" applyAlignment="1">
      <alignment horizontal="right"/>
    </xf>
    <xf numFmtId="4" fontId="4" fillId="0" borderId="60" xfId="0" applyNumberFormat="1" applyFont="1" applyBorder="1" applyAlignment="1">
      <alignment/>
    </xf>
    <xf numFmtId="4" fontId="4" fillId="0" borderId="61" xfId="0" applyNumberFormat="1" applyFont="1" applyBorder="1" applyAlignment="1">
      <alignment horizontal="right"/>
    </xf>
    <xf numFmtId="4" fontId="4" fillId="0" borderId="62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4" fontId="2" fillId="0" borderId="61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/>
    </xf>
    <xf numFmtId="0" fontId="4" fillId="0" borderId="44" xfId="0" applyFont="1" applyBorder="1" applyAlignment="1">
      <alignment horizontal="left"/>
    </xf>
    <xf numFmtId="4" fontId="4" fillId="0" borderId="3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3" fillId="0" borderId="57" xfId="0" applyFont="1" applyBorder="1" applyAlignment="1">
      <alignment/>
    </xf>
    <xf numFmtId="0" fontId="4" fillId="0" borderId="58" xfId="0" applyFont="1" applyBorder="1" applyAlignment="1">
      <alignment horizontal="center" vertical="center"/>
    </xf>
    <xf numFmtId="1" fontId="2" fillId="0" borderId="59" xfId="0" applyNumberFormat="1" applyFont="1" applyBorder="1" applyAlignment="1">
      <alignment vertical="center"/>
    </xf>
    <xf numFmtId="1" fontId="2" fillId="0" borderId="60" xfId="0" applyNumberFormat="1" applyFont="1" applyBorder="1" applyAlignment="1">
      <alignment vertical="center"/>
    </xf>
    <xf numFmtId="4" fontId="4" fillId="0" borderId="60" xfId="0" applyNumberFormat="1" applyFont="1" applyBorder="1" applyAlignment="1">
      <alignment vertical="center"/>
    </xf>
    <xf numFmtId="4" fontId="4" fillId="0" borderId="61" xfId="0" applyNumberFormat="1" applyFont="1" applyBorder="1" applyAlignment="1">
      <alignment vertical="center"/>
    </xf>
    <xf numFmtId="4" fontId="4" fillId="0" borderId="62" xfId="0" applyNumberFormat="1" applyFont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4" fontId="2" fillId="0" borderId="59" xfId="0" applyNumberFormat="1" applyFont="1" applyBorder="1" applyAlignment="1">
      <alignment vertical="center"/>
    </xf>
    <xf numFmtId="4" fontId="2" fillId="0" borderId="60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wrapText="1"/>
    </xf>
    <xf numFmtId="0" fontId="2" fillId="0" borderId="3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4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2" fillId="0" borderId="3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10" fillId="0" borderId="57" xfId="0" applyFont="1" applyBorder="1" applyAlignment="1">
      <alignment horizontal="right"/>
    </xf>
    <xf numFmtId="0" fontId="4" fillId="0" borderId="58" xfId="0" applyFont="1" applyBorder="1" applyAlignment="1">
      <alignment horizontal="left" wrapText="1"/>
    </xf>
    <xf numFmtId="1" fontId="2" fillId="0" borderId="59" xfId="0" applyNumberFormat="1" applyFont="1" applyBorder="1" applyAlignment="1">
      <alignment/>
    </xf>
    <xf numFmtId="1" fontId="2" fillId="0" borderId="60" xfId="0" applyNumberFormat="1" applyFont="1" applyBorder="1" applyAlignment="1">
      <alignment/>
    </xf>
    <xf numFmtId="4" fontId="4" fillId="0" borderId="61" xfId="0" applyNumberFormat="1" applyFont="1" applyBorder="1" applyAlignment="1">
      <alignment/>
    </xf>
    <xf numFmtId="4" fontId="4" fillId="0" borderId="62" xfId="0" applyNumberFormat="1" applyFont="1" applyBorder="1" applyAlignment="1">
      <alignment/>
    </xf>
    <xf numFmtId="4" fontId="4" fillId="0" borderId="63" xfId="0" applyNumberFormat="1" applyFont="1" applyBorder="1" applyAlignment="1">
      <alignment/>
    </xf>
    <xf numFmtId="4" fontId="2" fillId="0" borderId="59" xfId="0" applyNumberFormat="1" applyFont="1" applyBorder="1" applyAlignment="1">
      <alignment/>
    </xf>
    <xf numFmtId="4" fontId="2" fillId="0" borderId="60" xfId="0" applyNumberFormat="1" applyFont="1" applyBorder="1" applyAlignment="1">
      <alignment/>
    </xf>
    <xf numFmtId="4" fontId="2" fillId="0" borderId="61" xfId="0" applyNumberFormat="1" applyFont="1" applyBorder="1" applyAlignment="1">
      <alignment/>
    </xf>
    <xf numFmtId="4" fontId="2" fillId="0" borderId="62" xfId="0" applyNumberFormat="1" applyFont="1" applyBorder="1" applyAlignment="1">
      <alignment/>
    </xf>
    <xf numFmtId="4" fontId="2" fillId="0" borderId="58" xfId="0" applyNumberFormat="1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1" fontId="2" fillId="0" borderId="47" xfId="0" applyNumberFormat="1" applyFont="1" applyBorder="1" applyAlignment="1">
      <alignment horizontal="center"/>
    </xf>
    <xf numFmtId="0" fontId="8" fillId="0" borderId="46" xfId="0" applyFont="1" applyBorder="1" applyAlignment="1">
      <alignment horizontal="left" wrapText="1"/>
    </xf>
    <xf numFmtId="1" fontId="2" fillId="0" borderId="49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" fontId="2" fillId="0" borderId="8" xfId="0" applyNumberFormat="1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7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3" width="13.00390625" style="1" customWidth="1"/>
    <col min="4" max="4" width="16.421875" style="1" customWidth="1"/>
    <col min="5" max="5" width="15.8515625" style="1" customWidth="1"/>
    <col min="6" max="6" width="10.8515625" style="1" customWidth="1"/>
    <col min="7" max="7" width="13.28125" style="1" customWidth="1"/>
    <col min="8" max="8" width="15.421875" style="1" customWidth="1"/>
    <col min="9" max="9" width="7.7109375" style="1" customWidth="1"/>
    <col min="10" max="10" width="12.140625" style="1" customWidth="1"/>
    <col min="11" max="11" width="13.8515625" style="1" customWidth="1"/>
    <col min="12" max="12" width="10.28125" style="1" customWidth="1"/>
    <col min="13" max="13" width="9.00390625" style="1" customWidth="1"/>
    <col min="14" max="15" width="12.00390625" style="1" customWidth="1"/>
    <col min="16" max="16" width="10.8515625" style="1" customWidth="1"/>
    <col min="17" max="17" width="9.140625" style="1" customWidth="1"/>
  </cols>
  <sheetData>
    <row r="1" ht="6" customHeight="1"/>
    <row r="2" spans="1:16" ht="15.75">
      <c r="A2" s="2"/>
      <c r="B2" s="2"/>
      <c r="C2" s="2"/>
      <c r="D2" s="2"/>
      <c r="E2" s="2"/>
      <c r="F2" s="2"/>
      <c r="G2" s="2" t="s">
        <v>0</v>
      </c>
      <c r="H2" s="2"/>
      <c r="I2" s="2"/>
      <c r="J2" s="2"/>
      <c r="K2" s="2"/>
      <c r="L2" s="2" t="s">
        <v>148</v>
      </c>
      <c r="M2" s="2"/>
      <c r="N2" s="2"/>
      <c r="O2" s="2"/>
      <c r="P2" s="2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149</v>
      </c>
      <c r="M3" s="2"/>
      <c r="N3" s="2"/>
      <c r="O3" s="2"/>
      <c r="P3" s="2"/>
    </row>
    <row r="4" spans="1:16" ht="15.75">
      <c r="A4" s="2"/>
      <c r="B4" s="2"/>
      <c r="C4" s="2"/>
      <c r="D4" s="2"/>
      <c r="E4" s="3" t="s">
        <v>150</v>
      </c>
      <c r="F4" s="3"/>
      <c r="G4" s="3"/>
      <c r="H4" s="2"/>
      <c r="I4" s="2"/>
      <c r="J4" s="2"/>
      <c r="K4" s="2"/>
      <c r="L4" s="2" t="s">
        <v>291</v>
      </c>
      <c r="M4" s="2"/>
      <c r="N4" s="2"/>
      <c r="O4" s="2"/>
      <c r="P4" s="2"/>
    </row>
    <row r="5" spans="1:16" ht="15.75">
      <c r="A5" s="2"/>
      <c r="B5" s="2"/>
      <c r="C5" s="3" t="s">
        <v>290</v>
      </c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6.5" customHeight="1">
      <c r="A7" s="4"/>
      <c r="B7" s="91" t="s">
        <v>151</v>
      </c>
      <c r="C7" s="91" t="s">
        <v>152</v>
      </c>
      <c r="D7" s="91" t="s">
        <v>153</v>
      </c>
      <c r="E7" s="98" t="s">
        <v>154</v>
      </c>
      <c r="F7" s="98"/>
      <c r="G7" s="119" t="s">
        <v>155</v>
      </c>
      <c r="H7" s="114"/>
      <c r="I7" s="117"/>
      <c r="J7" s="117"/>
      <c r="K7" s="117"/>
      <c r="L7" s="117"/>
      <c r="M7" s="117"/>
      <c r="N7" s="117"/>
      <c r="O7" s="118"/>
      <c r="P7" s="10"/>
    </row>
    <row r="8" spans="1:16" ht="16.5" customHeight="1">
      <c r="A8" s="96" t="s">
        <v>2</v>
      </c>
      <c r="B8" s="92" t="s">
        <v>156</v>
      </c>
      <c r="C8" s="369" t="s">
        <v>157</v>
      </c>
      <c r="D8" s="96" t="s">
        <v>190</v>
      </c>
      <c r="E8" s="99" t="s">
        <v>284</v>
      </c>
      <c r="F8" s="100" t="s">
        <v>186</v>
      </c>
      <c r="G8" s="120" t="s">
        <v>187</v>
      </c>
      <c r="H8" s="115"/>
      <c r="I8" s="116"/>
      <c r="J8" s="5" t="s">
        <v>158</v>
      </c>
      <c r="K8" s="5"/>
      <c r="L8" s="5"/>
      <c r="M8" s="5" t="s">
        <v>158</v>
      </c>
      <c r="N8" s="5"/>
      <c r="O8" s="5"/>
      <c r="P8" s="8"/>
    </row>
    <row r="9" spans="1:16" ht="16.5" customHeight="1">
      <c r="A9" s="5"/>
      <c r="B9" s="5"/>
      <c r="C9" s="5" t="s">
        <v>159</v>
      </c>
      <c r="D9" s="5" t="s">
        <v>160</v>
      </c>
      <c r="E9" s="102" t="s">
        <v>285</v>
      </c>
      <c r="F9" s="101" t="s">
        <v>1</v>
      </c>
      <c r="G9" s="123" t="s">
        <v>161</v>
      </c>
      <c r="H9" s="8"/>
      <c r="I9" s="124"/>
      <c r="J9" s="5" t="s">
        <v>162</v>
      </c>
      <c r="K9" s="5"/>
      <c r="L9" s="5"/>
      <c r="M9" s="123" t="s">
        <v>163</v>
      </c>
      <c r="N9" s="8"/>
      <c r="O9" s="124"/>
      <c r="P9" s="8"/>
    </row>
    <row r="10" spans="1:16" ht="16.5" customHeight="1">
      <c r="A10" s="5"/>
      <c r="B10" s="5"/>
      <c r="C10" s="5" t="s">
        <v>164</v>
      </c>
      <c r="D10" s="5" t="s">
        <v>165</v>
      </c>
      <c r="E10" s="102" t="s">
        <v>29</v>
      </c>
      <c r="F10" s="102"/>
      <c r="G10" s="123" t="s">
        <v>166</v>
      </c>
      <c r="H10" s="8"/>
      <c r="I10" s="124"/>
      <c r="J10" s="5" t="s">
        <v>167</v>
      </c>
      <c r="K10" s="5"/>
      <c r="L10" s="5"/>
      <c r="M10" s="123" t="s">
        <v>168</v>
      </c>
      <c r="N10" s="8"/>
      <c r="O10" s="124"/>
      <c r="P10" s="8"/>
    </row>
    <row r="11" spans="1:16" ht="16.5" customHeight="1">
      <c r="A11" s="5"/>
      <c r="B11" s="93"/>
      <c r="C11" s="93"/>
      <c r="D11" s="97"/>
      <c r="E11" s="103"/>
      <c r="F11" s="104"/>
      <c r="G11" s="125"/>
      <c r="H11" s="126"/>
      <c r="I11" s="127"/>
      <c r="J11" s="5" t="s">
        <v>169</v>
      </c>
      <c r="K11" s="5"/>
      <c r="L11" s="5"/>
      <c r="M11" s="67"/>
      <c r="N11" s="128"/>
      <c r="O11" s="9"/>
      <c r="P11" s="8"/>
    </row>
    <row r="12" spans="1:16" ht="16.5" customHeight="1">
      <c r="A12" s="25"/>
      <c r="B12" s="94"/>
      <c r="C12" s="94"/>
      <c r="D12" s="94"/>
      <c r="E12" s="106"/>
      <c r="F12" s="106"/>
      <c r="G12" s="130" t="s">
        <v>170</v>
      </c>
      <c r="H12" s="33" t="s">
        <v>3</v>
      </c>
      <c r="I12" s="121"/>
      <c r="J12" s="133" t="s">
        <v>170</v>
      </c>
      <c r="K12" s="133" t="s">
        <v>3</v>
      </c>
      <c r="L12" s="122"/>
      <c r="M12" s="133" t="s">
        <v>170</v>
      </c>
      <c r="N12" s="133" t="s">
        <v>3</v>
      </c>
      <c r="O12" s="122"/>
      <c r="P12" s="84"/>
    </row>
    <row r="13" spans="1:16" ht="16.5" customHeight="1">
      <c r="A13" s="5"/>
      <c r="B13" s="94"/>
      <c r="C13" s="94"/>
      <c r="D13" s="94"/>
      <c r="E13" s="107"/>
      <c r="F13" s="107"/>
      <c r="G13" s="105" t="s">
        <v>191</v>
      </c>
      <c r="H13" s="131" t="s">
        <v>286</v>
      </c>
      <c r="I13" s="94" t="s">
        <v>1</v>
      </c>
      <c r="J13" s="71" t="s">
        <v>191</v>
      </c>
      <c r="K13" s="71" t="s">
        <v>286</v>
      </c>
      <c r="L13" s="25" t="s">
        <v>1</v>
      </c>
      <c r="M13" s="71" t="s">
        <v>191</v>
      </c>
      <c r="N13" s="71" t="s">
        <v>286</v>
      </c>
      <c r="O13" s="25" t="s">
        <v>1</v>
      </c>
      <c r="P13" s="84"/>
    </row>
    <row r="14" spans="1:16" ht="16.5" customHeight="1">
      <c r="A14" s="90"/>
      <c r="B14" s="95"/>
      <c r="C14" s="95"/>
      <c r="D14" s="95"/>
      <c r="E14" s="108"/>
      <c r="F14" s="109"/>
      <c r="G14" s="109"/>
      <c r="H14" s="132" t="s">
        <v>29</v>
      </c>
      <c r="I14" s="110"/>
      <c r="J14" s="111"/>
      <c r="K14" s="70" t="s">
        <v>29</v>
      </c>
      <c r="L14" s="112"/>
      <c r="M14" s="134"/>
      <c r="N14" s="70" t="s">
        <v>29</v>
      </c>
      <c r="O14" s="113"/>
      <c r="P14" s="85"/>
    </row>
    <row r="15" spans="1:16" ht="16.5" customHeight="1">
      <c r="A15" s="88" t="s">
        <v>171</v>
      </c>
      <c r="B15" s="89" t="s">
        <v>172</v>
      </c>
      <c r="C15" s="89" t="s">
        <v>173</v>
      </c>
      <c r="D15" s="89" t="s">
        <v>174</v>
      </c>
      <c r="E15" s="89" t="s">
        <v>175</v>
      </c>
      <c r="F15" s="89" t="s">
        <v>176</v>
      </c>
      <c r="G15" s="136" t="s">
        <v>177</v>
      </c>
      <c r="H15" s="89" t="s">
        <v>178</v>
      </c>
      <c r="I15" s="89" t="s">
        <v>179</v>
      </c>
      <c r="J15" s="88" t="s">
        <v>180</v>
      </c>
      <c r="K15" s="88" t="s">
        <v>181</v>
      </c>
      <c r="L15" s="88" t="s">
        <v>182</v>
      </c>
      <c r="M15" s="88" t="s">
        <v>183</v>
      </c>
      <c r="N15" s="88" t="s">
        <v>184</v>
      </c>
      <c r="O15" s="88" t="s">
        <v>185</v>
      </c>
      <c r="P15" s="83"/>
    </row>
    <row r="16" spans="1:16" ht="16.5" customHeight="1">
      <c r="A16" s="122" t="s">
        <v>171</v>
      </c>
      <c r="B16" s="87" t="s">
        <v>188</v>
      </c>
      <c r="C16" s="89" t="s">
        <v>189</v>
      </c>
      <c r="D16" s="144">
        <v>3000</v>
      </c>
      <c r="E16" s="145">
        <v>3194.44</v>
      </c>
      <c r="F16" s="145">
        <f>E16/D16*100</f>
        <v>106.48133333333334</v>
      </c>
      <c r="G16" s="20"/>
      <c r="H16" s="145"/>
      <c r="I16" s="20"/>
      <c r="J16" s="20"/>
      <c r="K16" s="20"/>
      <c r="L16" s="20"/>
      <c r="M16" s="20"/>
      <c r="N16" s="20"/>
      <c r="O16" s="20"/>
      <c r="P16" s="158"/>
    </row>
    <row r="17" spans="1:16" ht="16.5" customHeight="1">
      <c r="A17" s="152"/>
      <c r="B17" s="87" t="s">
        <v>192</v>
      </c>
      <c r="C17" s="89"/>
      <c r="D17" s="146">
        <v>3000</v>
      </c>
      <c r="E17" s="21">
        <v>3194.44</v>
      </c>
      <c r="F17" s="22">
        <v>106.48</v>
      </c>
      <c r="G17" s="20"/>
      <c r="H17" s="145"/>
      <c r="I17" s="20"/>
      <c r="J17" s="20"/>
      <c r="K17" s="20"/>
      <c r="L17" s="20"/>
      <c r="M17" s="20"/>
      <c r="N17" s="20"/>
      <c r="O17" s="20"/>
      <c r="P17" s="158"/>
    </row>
    <row r="18" spans="1:16" ht="16.5" customHeight="1">
      <c r="A18" s="122" t="s">
        <v>172</v>
      </c>
      <c r="B18" s="87" t="s">
        <v>193</v>
      </c>
      <c r="C18" s="89" t="s">
        <v>194</v>
      </c>
      <c r="D18" s="144">
        <v>0</v>
      </c>
      <c r="E18" s="145">
        <v>797</v>
      </c>
      <c r="F18" s="20">
        <v>0</v>
      </c>
      <c r="G18" s="22"/>
      <c r="H18" s="22"/>
      <c r="I18" s="20"/>
      <c r="J18" s="20"/>
      <c r="K18" s="20"/>
      <c r="L18" s="20"/>
      <c r="M18" s="20"/>
      <c r="N18" s="20"/>
      <c r="O18" s="20"/>
      <c r="P18" s="158"/>
    </row>
    <row r="19" spans="1:16" ht="16.5" customHeight="1">
      <c r="A19" s="152"/>
      <c r="B19" s="87" t="s">
        <v>192</v>
      </c>
      <c r="C19" s="89"/>
      <c r="D19" s="146">
        <v>0</v>
      </c>
      <c r="E19" s="22">
        <v>797</v>
      </c>
      <c r="F19" s="22"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158"/>
    </row>
    <row r="20" spans="1:17" s="60" customFormat="1" ht="16.5" customHeight="1">
      <c r="A20" s="122" t="s">
        <v>173</v>
      </c>
      <c r="B20" s="147" t="s">
        <v>195</v>
      </c>
      <c r="C20" s="121" t="s">
        <v>196</v>
      </c>
      <c r="D20" s="148">
        <v>2480</v>
      </c>
      <c r="E20" s="27">
        <v>2478.66</v>
      </c>
      <c r="F20" s="27">
        <f>E20/D20*100</f>
        <v>99.94596774193548</v>
      </c>
      <c r="G20" s="149"/>
      <c r="H20" s="27"/>
      <c r="I20" s="27"/>
      <c r="J20" s="27"/>
      <c r="K20" s="27"/>
      <c r="L20" s="27"/>
      <c r="M20" s="27"/>
      <c r="N20" s="27"/>
      <c r="O20" s="27"/>
      <c r="P20" s="158"/>
      <c r="Q20" s="10"/>
    </row>
    <row r="21" spans="1:17" s="60" customFormat="1" ht="16.5" customHeight="1">
      <c r="A21" s="25"/>
      <c r="B21" s="93"/>
      <c r="C21" s="94" t="s">
        <v>197</v>
      </c>
      <c r="D21" s="150">
        <v>5000</v>
      </c>
      <c r="E21" s="37">
        <v>2770.8</v>
      </c>
      <c r="F21" s="37">
        <f>E21/D21*100</f>
        <v>55.416</v>
      </c>
      <c r="G21" s="37"/>
      <c r="H21" s="37"/>
      <c r="I21" s="37"/>
      <c r="J21" s="37"/>
      <c r="K21" s="37"/>
      <c r="L21" s="37"/>
      <c r="M21" s="37"/>
      <c r="N21" s="37"/>
      <c r="O21" s="37"/>
      <c r="P21" s="158"/>
      <c r="Q21" s="10"/>
    </row>
    <row r="22" spans="1:17" s="60" customFormat="1" ht="16.5" customHeight="1">
      <c r="A22" s="25"/>
      <c r="B22" s="93"/>
      <c r="C22" s="94" t="s">
        <v>189</v>
      </c>
      <c r="D22" s="150">
        <v>26900</v>
      </c>
      <c r="E22" s="37">
        <v>31176.9</v>
      </c>
      <c r="F22" s="37">
        <f>E22/D22*100</f>
        <v>115.89925650557622</v>
      </c>
      <c r="G22" s="37"/>
      <c r="H22" s="37"/>
      <c r="I22" s="37"/>
      <c r="J22" s="37"/>
      <c r="K22" s="37"/>
      <c r="L22" s="37"/>
      <c r="M22" s="37"/>
      <c r="N22" s="37"/>
      <c r="O22" s="37"/>
      <c r="P22" s="158"/>
      <c r="Q22" s="10"/>
    </row>
    <row r="23" spans="1:17" s="60" customFormat="1" ht="15.75" customHeight="1">
      <c r="A23" s="25"/>
      <c r="B23" s="93"/>
      <c r="C23" s="94" t="s">
        <v>198</v>
      </c>
      <c r="D23" s="150">
        <v>20000</v>
      </c>
      <c r="E23" s="37">
        <v>785.8</v>
      </c>
      <c r="F23" s="37">
        <v>0</v>
      </c>
      <c r="G23" s="151"/>
      <c r="H23" s="37"/>
      <c r="I23" s="37"/>
      <c r="J23" s="37"/>
      <c r="K23" s="37"/>
      <c r="L23" s="37"/>
      <c r="M23" s="37"/>
      <c r="N23" s="37"/>
      <c r="O23" s="37"/>
      <c r="P23" s="158"/>
      <c r="Q23" s="10"/>
    </row>
    <row r="24" spans="1:17" s="60" customFormat="1" ht="16.5" customHeight="1" hidden="1">
      <c r="A24" s="25"/>
      <c r="B24" s="93"/>
      <c r="C24" s="94"/>
      <c r="D24" s="150">
        <v>0</v>
      </c>
      <c r="E24" s="37">
        <v>0</v>
      </c>
      <c r="F24" s="37">
        <v>0</v>
      </c>
      <c r="G24" s="37"/>
      <c r="H24" s="37"/>
      <c r="I24" s="37"/>
      <c r="J24" s="37"/>
      <c r="K24" s="37"/>
      <c r="L24" s="37"/>
      <c r="M24" s="37"/>
      <c r="N24" s="37"/>
      <c r="O24" s="37"/>
      <c r="P24" s="158"/>
      <c r="Q24" s="10"/>
    </row>
    <row r="25" spans="1:17" s="60" customFormat="1" ht="16.5" customHeight="1">
      <c r="A25" s="25"/>
      <c r="B25" s="93"/>
      <c r="C25" s="94" t="s">
        <v>194</v>
      </c>
      <c r="D25" s="150">
        <v>0</v>
      </c>
      <c r="E25" s="37">
        <v>8558.96</v>
      </c>
      <c r="F25" s="37"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158"/>
      <c r="Q25" s="10"/>
    </row>
    <row r="26" spans="1:17" s="60" customFormat="1" ht="16.5" customHeight="1">
      <c r="A26" s="25"/>
      <c r="B26" s="153"/>
      <c r="C26" s="95" t="s">
        <v>199</v>
      </c>
      <c r="D26" s="154">
        <v>76000</v>
      </c>
      <c r="E26" s="31">
        <v>0</v>
      </c>
      <c r="F26" s="31">
        <v>0</v>
      </c>
      <c r="G26" s="31"/>
      <c r="H26" s="31"/>
      <c r="I26" s="31"/>
      <c r="J26" s="31"/>
      <c r="K26" s="31"/>
      <c r="L26" s="31"/>
      <c r="M26" s="31"/>
      <c r="N26" s="31"/>
      <c r="O26" s="31"/>
      <c r="P26" s="158"/>
      <c r="Q26" s="10"/>
    </row>
    <row r="27" spans="1:16" ht="16.5" customHeight="1">
      <c r="A27" s="152"/>
      <c r="B27" s="87" t="s">
        <v>192</v>
      </c>
      <c r="C27" s="87"/>
      <c r="D27" s="146">
        <f>SUM(D20:D26)</f>
        <v>130380</v>
      </c>
      <c r="E27" s="22">
        <f>SUM(E20:E26)</f>
        <v>45771.12</v>
      </c>
      <c r="F27" s="22">
        <f>E27/D27*100</f>
        <v>35.1059364933272</v>
      </c>
      <c r="G27" s="20"/>
      <c r="H27" s="20"/>
      <c r="I27" s="20"/>
      <c r="J27" s="20"/>
      <c r="K27" s="20"/>
      <c r="L27" s="20"/>
      <c r="M27" s="20"/>
      <c r="N27" s="20"/>
      <c r="O27" s="20"/>
      <c r="P27" s="158"/>
    </row>
    <row r="28" spans="1:16" ht="16.5" customHeight="1">
      <c r="A28" s="122" t="s">
        <v>174</v>
      </c>
      <c r="B28" s="147" t="s">
        <v>200</v>
      </c>
      <c r="C28" s="121" t="s">
        <v>201</v>
      </c>
      <c r="D28" s="148">
        <v>53880</v>
      </c>
      <c r="E28" s="27">
        <v>41500</v>
      </c>
      <c r="F28" s="27">
        <f>E28/D28*100</f>
        <v>77.02301410541945</v>
      </c>
      <c r="G28" s="27">
        <v>53880</v>
      </c>
      <c r="H28" s="27">
        <v>41500</v>
      </c>
      <c r="I28" s="27">
        <f>H28/G28*100</f>
        <v>77.02301410541945</v>
      </c>
      <c r="J28" s="27"/>
      <c r="K28" s="27"/>
      <c r="L28" s="27"/>
      <c r="M28" s="27"/>
      <c r="N28" s="27"/>
      <c r="O28" s="27"/>
      <c r="P28" s="158"/>
    </row>
    <row r="29" spans="1:16" ht="16.5" customHeight="1">
      <c r="A29" s="25"/>
      <c r="B29" s="93"/>
      <c r="C29" s="94" t="s">
        <v>202</v>
      </c>
      <c r="D29" s="150">
        <v>900</v>
      </c>
      <c r="E29" s="37">
        <v>1158</v>
      </c>
      <c r="F29" s="37">
        <f>E29/D29*100</f>
        <v>128.66666666666666</v>
      </c>
      <c r="G29" s="37"/>
      <c r="H29" s="37"/>
      <c r="I29" s="37"/>
      <c r="J29" s="37"/>
      <c r="K29" s="37"/>
      <c r="L29" s="37"/>
      <c r="M29" s="37"/>
      <c r="N29" s="37"/>
      <c r="O29" s="37"/>
      <c r="P29" s="158"/>
    </row>
    <row r="30" spans="1:16" ht="16.5" customHeight="1">
      <c r="A30" s="25"/>
      <c r="B30" s="93"/>
      <c r="C30" s="94" t="s">
        <v>197</v>
      </c>
      <c r="D30" s="150">
        <v>0</v>
      </c>
      <c r="E30" s="37">
        <v>829.08</v>
      </c>
      <c r="F30" s="37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158"/>
    </row>
    <row r="31" spans="1:16" ht="16.5" customHeight="1">
      <c r="A31" s="25"/>
      <c r="B31" s="93"/>
      <c r="C31" s="94" t="s">
        <v>198</v>
      </c>
      <c r="D31" s="150">
        <v>0</v>
      </c>
      <c r="E31" s="37">
        <v>5000</v>
      </c>
      <c r="F31" s="37">
        <v>0</v>
      </c>
      <c r="G31" s="151"/>
      <c r="H31" s="37"/>
      <c r="I31" s="37"/>
      <c r="J31" s="37"/>
      <c r="K31" s="37"/>
      <c r="L31" s="37"/>
      <c r="M31" s="37"/>
      <c r="N31" s="37"/>
      <c r="O31" s="37"/>
      <c r="P31" s="158"/>
    </row>
    <row r="32" spans="1:16" ht="16.5" customHeight="1">
      <c r="A32" s="25"/>
      <c r="B32" s="153"/>
      <c r="C32" s="95" t="s">
        <v>194</v>
      </c>
      <c r="D32" s="154">
        <v>0</v>
      </c>
      <c r="E32" s="31">
        <v>1930.7</v>
      </c>
      <c r="F32" s="31"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158"/>
    </row>
    <row r="33" spans="1:16" ht="16.5" customHeight="1">
      <c r="A33" s="152"/>
      <c r="B33" s="87" t="s">
        <v>192</v>
      </c>
      <c r="C33" s="89"/>
      <c r="D33" s="146">
        <f>SUM(D28:D32)</f>
        <v>54780</v>
      </c>
      <c r="E33" s="22">
        <f>SUM(E28:E32)</f>
        <v>50417.78</v>
      </c>
      <c r="F33" s="22">
        <f>E33/D33*100</f>
        <v>92.03683826213947</v>
      </c>
      <c r="G33" s="22">
        <v>53880</v>
      </c>
      <c r="H33" s="22">
        <f>SUM(H28)</f>
        <v>41500</v>
      </c>
      <c r="I33" s="22">
        <f>H33/G33*100</f>
        <v>77.02301410541945</v>
      </c>
      <c r="J33" s="20"/>
      <c r="K33" s="22"/>
      <c r="L33" s="22"/>
      <c r="M33" s="22"/>
      <c r="N33" s="20"/>
      <c r="O33" s="20"/>
      <c r="P33" s="158"/>
    </row>
    <row r="34" spans="1:16" ht="16.5" customHeight="1">
      <c r="A34" s="122" t="s">
        <v>175</v>
      </c>
      <c r="B34" s="147" t="s">
        <v>203</v>
      </c>
      <c r="C34" s="121" t="s">
        <v>201</v>
      </c>
      <c r="D34" s="148">
        <v>1428</v>
      </c>
      <c r="E34" s="27">
        <v>1071</v>
      </c>
      <c r="F34" s="27">
        <f>E34/D34*100</f>
        <v>75</v>
      </c>
      <c r="G34" s="27"/>
      <c r="H34" s="27"/>
      <c r="I34" s="27"/>
      <c r="J34" s="27">
        <v>1428</v>
      </c>
      <c r="K34" s="27">
        <v>1071</v>
      </c>
      <c r="L34" s="27">
        <v>50</v>
      </c>
      <c r="M34" s="27"/>
      <c r="N34" s="27"/>
      <c r="O34" s="27"/>
      <c r="P34" s="158"/>
    </row>
    <row r="35" spans="1:16" ht="16.5" customHeight="1">
      <c r="A35" s="88"/>
      <c r="B35" s="87" t="s">
        <v>192</v>
      </c>
      <c r="C35" s="87"/>
      <c r="D35" s="146">
        <v>1428</v>
      </c>
      <c r="E35" s="22">
        <v>1071</v>
      </c>
      <c r="F35" s="22">
        <v>50</v>
      </c>
      <c r="G35" s="20"/>
      <c r="H35" s="22"/>
      <c r="I35" s="22"/>
      <c r="J35" s="22">
        <v>1428</v>
      </c>
      <c r="K35" s="22">
        <v>1071</v>
      </c>
      <c r="L35" s="22">
        <v>50</v>
      </c>
      <c r="M35" s="22"/>
      <c r="N35" s="22"/>
      <c r="O35" s="22"/>
      <c r="P35" s="158"/>
    </row>
    <row r="36" spans="1:16" ht="16.5" customHeight="1">
      <c r="A36" s="122" t="s">
        <v>176</v>
      </c>
      <c r="B36" s="147" t="s">
        <v>204</v>
      </c>
      <c r="C36" s="121" t="s">
        <v>205</v>
      </c>
      <c r="D36" s="148">
        <v>906745</v>
      </c>
      <c r="E36" s="27">
        <v>717003</v>
      </c>
      <c r="F36" s="27">
        <f>E36/D36*100</f>
        <v>79.0743814413093</v>
      </c>
      <c r="G36" s="27"/>
      <c r="H36" s="27"/>
      <c r="I36" s="27"/>
      <c r="J36" s="27"/>
      <c r="K36" s="27"/>
      <c r="L36" s="27"/>
      <c r="M36" s="27"/>
      <c r="N36" s="27"/>
      <c r="O36" s="27"/>
      <c r="P36" s="158"/>
    </row>
    <row r="37" spans="1:16" ht="16.5" customHeight="1">
      <c r="A37" s="25"/>
      <c r="B37" s="93"/>
      <c r="C37" s="94" t="s">
        <v>206</v>
      </c>
      <c r="D37" s="150">
        <v>4000</v>
      </c>
      <c r="E37" s="37">
        <v>-1590.43</v>
      </c>
      <c r="F37" s="37">
        <f aca="true" t="shared" si="0" ref="F37:F58">E37/D37*100</f>
        <v>-39.76075</v>
      </c>
      <c r="G37" s="37"/>
      <c r="H37" s="37"/>
      <c r="I37" s="37"/>
      <c r="J37" s="37"/>
      <c r="K37" s="37"/>
      <c r="L37" s="37"/>
      <c r="M37" s="37"/>
      <c r="N37" s="37"/>
      <c r="O37" s="37"/>
      <c r="P37" s="158"/>
    </row>
    <row r="38" spans="1:16" ht="16.5" customHeight="1">
      <c r="A38" s="25"/>
      <c r="B38" s="93"/>
      <c r="C38" s="94" t="s">
        <v>207</v>
      </c>
      <c r="D38" s="150">
        <v>870000</v>
      </c>
      <c r="E38" s="37">
        <v>654506.51</v>
      </c>
      <c r="F38" s="37">
        <f t="shared" si="0"/>
        <v>75.23063333333333</v>
      </c>
      <c r="G38" s="151"/>
      <c r="H38" s="151"/>
      <c r="I38" s="151"/>
      <c r="J38" s="37"/>
      <c r="K38" s="37"/>
      <c r="L38" s="37"/>
      <c r="M38" s="37"/>
      <c r="N38" s="37"/>
      <c r="O38" s="37"/>
      <c r="P38" s="158"/>
    </row>
    <row r="39" spans="1:16" ht="16.5" customHeight="1">
      <c r="A39" s="25"/>
      <c r="B39" s="93"/>
      <c r="C39" s="94" t="s">
        <v>208</v>
      </c>
      <c r="D39" s="150">
        <v>510000</v>
      </c>
      <c r="E39" s="37">
        <v>391995.36</v>
      </c>
      <c r="F39" s="37">
        <f t="shared" si="0"/>
        <v>76.86183529411764</v>
      </c>
      <c r="G39" s="37"/>
      <c r="H39" s="37"/>
      <c r="I39" s="37"/>
      <c r="J39" s="37"/>
      <c r="K39" s="37"/>
      <c r="L39" s="37"/>
      <c r="M39" s="37"/>
      <c r="N39" s="37"/>
      <c r="O39" s="37"/>
      <c r="P39" s="158"/>
    </row>
    <row r="40" spans="1:16" ht="16.5" customHeight="1">
      <c r="A40" s="25"/>
      <c r="B40" s="93"/>
      <c r="C40" s="94" t="s">
        <v>209</v>
      </c>
      <c r="D40" s="150">
        <v>21400</v>
      </c>
      <c r="E40" s="37">
        <v>17420.45</v>
      </c>
      <c r="F40" s="37">
        <f t="shared" si="0"/>
        <v>81.40397196261682</v>
      </c>
      <c r="G40" s="151"/>
      <c r="H40" s="151"/>
      <c r="I40" s="151"/>
      <c r="J40" s="151"/>
      <c r="K40" s="37"/>
      <c r="L40" s="37"/>
      <c r="M40" s="37"/>
      <c r="N40" s="37"/>
      <c r="O40" s="37"/>
      <c r="P40" s="158"/>
    </row>
    <row r="41" spans="1:16" ht="16.5" customHeight="1">
      <c r="A41" s="25"/>
      <c r="B41" s="93"/>
      <c r="C41" s="94" t="s">
        <v>210</v>
      </c>
      <c r="D41" s="150">
        <v>90000</v>
      </c>
      <c r="E41" s="37">
        <v>89447.51</v>
      </c>
      <c r="F41" s="37">
        <f t="shared" si="0"/>
        <v>99.38612222222221</v>
      </c>
      <c r="G41" s="37"/>
      <c r="H41" s="37"/>
      <c r="I41" s="37"/>
      <c r="J41" s="37"/>
      <c r="K41" s="37"/>
      <c r="L41" s="37"/>
      <c r="M41" s="37"/>
      <c r="N41" s="37"/>
      <c r="O41" s="37"/>
      <c r="P41" s="158"/>
    </row>
    <row r="42" spans="1:16" ht="16.5" customHeight="1">
      <c r="A42" s="25"/>
      <c r="B42" s="93"/>
      <c r="C42" s="94" t="s">
        <v>211</v>
      </c>
      <c r="D42" s="150">
        <v>7600</v>
      </c>
      <c r="E42" s="37">
        <v>5008.3</v>
      </c>
      <c r="F42" s="37">
        <f t="shared" si="0"/>
        <v>65.89868421052631</v>
      </c>
      <c r="G42" s="37"/>
      <c r="H42" s="37"/>
      <c r="I42" s="37"/>
      <c r="J42" s="37"/>
      <c r="K42" s="37"/>
      <c r="L42" s="37"/>
      <c r="M42" s="37"/>
      <c r="N42" s="37"/>
      <c r="O42" s="37"/>
      <c r="P42" s="158"/>
    </row>
    <row r="43" spans="1:16" ht="16.5" customHeight="1">
      <c r="A43" s="25"/>
      <c r="B43" s="93"/>
      <c r="C43" s="94" t="s">
        <v>212</v>
      </c>
      <c r="D43" s="150">
        <v>2500</v>
      </c>
      <c r="E43" s="37">
        <v>1071</v>
      </c>
      <c r="F43" s="37">
        <f t="shared" si="0"/>
        <v>42.84</v>
      </c>
      <c r="G43" s="37"/>
      <c r="H43" s="37"/>
      <c r="I43" s="37"/>
      <c r="J43" s="37"/>
      <c r="K43" s="37"/>
      <c r="L43" s="37"/>
      <c r="M43" s="37"/>
      <c r="N43" s="37"/>
      <c r="O43" s="37"/>
      <c r="P43" s="158"/>
    </row>
    <row r="44" spans="1:16" ht="16.5" customHeight="1">
      <c r="A44" s="25"/>
      <c r="B44" s="93"/>
      <c r="C44" s="94" t="s">
        <v>213</v>
      </c>
      <c r="D44" s="150">
        <v>174</v>
      </c>
      <c r="E44" s="37">
        <v>0</v>
      </c>
      <c r="F44" s="37">
        <f t="shared" si="0"/>
        <v>0</v>
      </c>
      <c r="G44" s="37"/>
      <c r="H44" s="37"/>
      <c r="I44" s="37"/>
      <c r="J44" s="37"/>
      <c r="K44" s="37"/>
      <c r="L44" s="37"/>
      <c r="M44" s="37"/>
      <c r="N44" s="37"/>
      <c r="O44" s="37"/>
      <c r="P44" s="158"/>
    </row>
    <row r="45" spans="1:16" ht="16.5" customHeight="1">
      <c r="A45" s="25"/>
      <c r="B45" s="93"/>
      <c r="C45" s="94" t="s">
        <v>214</v>
      </c>
      <c r="D45" s="150">
        <v>18000</v>
      </c>
      <c r="E45" s="37">
        <v>16368.66</v>
      </c>
      <c r="F45" s="37">
        <f t="shared" si="0"/>
        <v>90.937</v>
      </c>
      <c r="G45" s="37"/>
      <c r="H45" s="37"/>
      <c r="I45" s="37"/>
      <c r="J45" s="37"/>
      <c r="K45" s="37"/>
      <c r="L45" s="37"/>
      <c r="M45" s="37"/>
      <c r="N45" s="37"/>
      <c r="O45" s="37"/>
      <c r="P45" s="158"/>
    </row>
    <row r="46" spans="1:16" ht="16.5" customHeight="1">
      <c r="A46" s="25"/>
      <c r="B46" s="93"/>
      <c r="C46" s="94" t="s">
        <v>215</v>
      </c>
      <c r="D46" s="150">
        <v>17000</v>
      </c>
      <c r="E46" s="37">
        <v>14149</v>
      </c>
      <c r="F46" s="37">
        <f t="shared" si="0"/>
        <v>83.22941176470589</v>
      </c>
      <c r="G46" s="37"/>
      <c r="H46" s="37"/>
      <c r="I46" s="37"/>
      <c r="J46" s="37"/>
      <c r="K46" s="37"/>
      <c r="L46" s="37"/>
      <c r="M46" s="37"/>
      <c r="N46" s="37"/>
      <c r="O46" s="37"/>
      <c r="P46" s="158"/>
    </row>
    <row r="47" spans="1:16" ht="16.5" customHeight="1">
      <c r="A47" s="25"/>
      <c r="B47" s="93"/>
      <c r="C47" s="94" t="s">
        <v>216</v>
      </c>
      <c r="D47" s="150">
        <v>9100</v>
      </c>
      <c r="E47" s="37">
        <v>4270</v>
      </c>
      <c r="F47" s="37">
        <f t="shared" si="0"/>
        <v>46.92307692307692</v>
      </c>
      <c r="G47" s="37"/>
      <c r="H47" s="37"/>
      <c r="I47" s="37"/>
      <c r="J47" s="37"/>
      <c r="K47" s="37"/>
      <c r="L47" s="37"/>
      <c r="M47" s="37"/>
      <c r="N47" s="37"/>
      <c r="O47" s="37"/>
      <c r="P47" s="158"/>
    </row>
    <row r="48" spans="1:16" ht="16.5" customHeight="1">
      <c r="A48" s="25"/>
      <c r="B48" s="93"/>
      <c r="C48" s="94" t="s">
        <v>217</v>
      </c>
      <c r="D48" s="150">
        <v>94000</v>
      </c>
      <c r="E48" s="37">
        <v>90557.73</v>
      </c>
      <c r="F48" s="37">
        <f t="shared" si="0"/>
        <v>96.33801063829786</v>
      </c>
      <c r="G48" s="37"/>
      <c r="H48" s="37"/>
      <c r="I48" s="37"/>
      <c r="J48" s="37"/>
      <c r="K48" s="37"/>
      <c r="L48" s="37"/>
      <c r="M48" s="37"/>
      <c r="N48" s="37"/>
      <c r="O48" s="37"/>
      <c r="P48" s="158"/>
    </row>
    <row r="49" spans="1:16" ht="16.5" customHeight="1">
      <c r="A49" s="25"/>
      <c r="B49" s="93"/>
      <c r="C49" s="94" t="s">
        <v>282</v>
      </c>
      <c r="D49" s="150">
        <v>0</v>
      </c>
      <c r="E49" s="37">
        <v>6952</v>
      </c>
      <c r="F49" s="37">
        <v>0</v>
      </c>
      <c r="G49" s="37"/>
      <c r="H49" s="37"/>
      <c r="I49" s="37"/>
      <c r="J49" s="37"/>
      <c r="K49" s="37"/>
      <c r="L49" s="37"/>
      <c r="M49" s="37"/>
      <c r="N49" s="37"/>
      <c r="O49" s="37"/>
      <c r="P49" s="158"/>
    </row>
    <row r="50" spans="1:16" ht="16.5" customHeight="1">
      <c r="A50" s="25"/>
      <c r="B50" s="93"/>
      <c r="C50" s="94" t="s">
        <v>218</v>
      </c>
      <c r="D50" s="150">
        <v>33000</v>
      </c>
      <c r="E50" s="37">
        <v>32674.6</v>
      </c>
      <c r="F50" s="37">
        <f t="shared" si="0"/>
        <v>99.01393939393938</v>
      </c>
      <c r="G50" s="37"/>
      <c r="H50" s="37"/>
      <c r="I50" s="37"/>
      <c r="J50" s="37"/>
      <c r="K50" s="37"/>
      <c r="L50" s="37"/>
      <c r="M50" s="37"/>
      <c r="N50" s="37"/>
      <c r="O50" s="37"/>
      <c r="P50" s="158"/>
    </row>
    <row r="51" spans="1:16" ht="16.5" customHeight="1">
      <c r="A51" s="25"/>
      <c r="B51" s="93"/>
      <c r="C51" s="94" t="s">
        <v>219</v>
      </c>
      <c r="D51" s="150">
        <v>0</v>
      </c>
      <c r="E51" s="37">
        <v>5692.73</v>
      </c>
      <c r="F51" s="37">
        <v>0</v>
      </c>
      <c r="G51" s="37"/>
      <c r="H51" s="37"/>
      <c r="I51" s="37"/>
      <c r="J51" s="37"/>
      <c r="K51" s="37"/>
      <c r="L51" s="37"/>
      <c r="M51" s="37"/>
      <c r="N51" s="37"/>
      <c r="O51" s="37"/>
      <c r="P51" s="158"/>
    </row>
    <row r="52" spans="1:16" ht="16.5" customHeight="1">
      <c r="A52" s="25"/>
      <c r="B52" s="93"/>
      <c r="C52" s="94" t="s">
        <v>197</v>
      </c>
      <c r="D52" s="150">
        <v>15000</v>
      </c>
      <c r="E52" s="37">
        <v>1939.8</v>
      </c>
      <c r="F52" s="37">
        <f t="shared" si="0"/>
        <v>12.931999999999999</v>
      </c>
      <c r="G52" s="37"/>
      <c r="H52" s="37"/>
      <c r="I52" s="37"/>
      <c r="J52" s="37"/>
      <c r="K52" s="37"/>
      <c r="L52" s="37"/>
      <c r="M52" s="37"/>
      <c r="N52" s="37"/>
      <c r="O52" s="37"/>
      <c r="P52" s="158"/>
    </row>
    <row r="53" spans="1:16" ht="16.5" customHeight="1">
      <c r="A53" s="25"/>
      <c r="B53" s="92"/>
      <c r="C53" s="94" t="s">
        <v>220</v>
      </c>
      <c r="D53" s="150">
        <v>0</v>
      </c>
      <c r="E53" s="37">
        <v>9564.73</v>
      </c>
      <c r="F53" s="37">
        <v>0</v>
      </c>
      <c r="G53" s="37"/>
      <c r="H53" s="37"/>
      <c r="I53" s="37"/>
      <c r="J53" s="37"/>
      <c r="K53" s="37"/>
      <c r="L53" s="37"/>
      <c r="M53" s="37"/>
      <c r="N53" s="37"/>
      <c r="O53" s="37"/>
      <c r="P53" s="158"/>
    </row>
    <row r="54" spans="1:16" ht="16.5" customHeight="1">
      <c r="A54" s="25"/>
      <c r="B54" s="92"/>
      <c r="C54" s="94" t="s">
        <v>194</v>
      </c>
      <c r="D54" s="150">
        <v>0</v>
      </c>
      <c r="E54" s="37">
        <v>30813.34</v>
      </c>
      <c r="F54" s="37">
        <v>0</v>
      </c>
      <c r="G54" s="37"/>
      <c r="H54" s="37"/>
      <c r="I54" s="37"/>
      <c r="J54" s="37"/>
      <c r="K54" s="37"/>
      <c r="L54" s="37"/>
      <c r="M54" s="37"/>
      <c r="N54" s="37"/>
      <c r="O54" s="37"/>
      <c r="P54" s="158"/>
    </row>
    <row r="55" spans="1:16" ht="16.5" customHeight="1">
      <c r="A55" s="25"/>
      <c r="B55" s="155"/>
      <c r="C55" s="95" t="s">
        <v>202</v>
      </c>
      <c r="D55" s="154">
        <v>0</v>
      </c>
      <c r="E55" s="31">
        <v>840</v>
      </c>
      <c r="F55" s="31">
        <v>0</v>
      </c>
      <c r="G55" s="31"/>
      <c r="H55" s="31"/>
      <c r="I55" s="31"/>
      <c r="J55" s="31"/>
      <c r="K55" s="31"/>
      <c r="L55" s="31"/>
      <c r="M55" s="31"/>
      <c r="N55" s="31"/>
      <c r="O55" s="31"/>
      <c r="P55" s="158"/>
    </row>
    <row r="56" spans="1:16" ht="16.5" customHeight="1">
      <c r="A56" s="152"/>
      <c r="B56" s="86" t="s">
        <v>192</v>
      </c>
      <c r="C56" s="87"/>
      <c r="D56" s="146">
        <f>SUM(D36:D55)</f>
        <v>2598519</v>
      </c>
      <c r="E56" s="22">
        <f>SUM(E36:E55)</f>
        <v>2088684.29</v>
      </c>
      <c r="F56" s="22">
        <f t="shared" si="0"/>
        <v>80.37979672267164</v>
      </c>
      <c r="G56" s="22"/>
      <c r="H56" s="22"/>
      <c r="I56" s="22"/>
      <c r="J56" s="22"/>
      <c r="K56" s="22"/>
      <c r="L56" s="22"/>
      <c r="M56" s="22"/>
      <c r="N56" s="22"/>
      <c r="O56" s="22"/>
      <c r="P56" s="158"/>
    </row>
    <row r="57" spans="1:16" ht="16.5" customHeight="1">
      <c r="A57" s="122" t="s">
        <v>177</v>
      </c>
      <c r="B57" s="156">
        <v>758</v>
      </c>
      <c r="C57" s="121" t="s">
        <v>221</v>
      </c>
      <c r="D57" s="148">
        <v>50000</v>
      </c>
      <c r="E57" s="27">
        <v>50699.82</v>
      </c>
      <c r="F57" s="27">
        <f t="shared" si="0"/>
        <v>101.39963999999999</v>
      </c>
      <c r="G57" s="27"/>
      <c r="H57" s="27"/>
      <c r="I57" s="27"/>
      <c r="J57" s="27"/>
      <c r="K57" s="27"/>
      <c r="L57" s="27"/>
      <c r="M57" s="27"/>
      <c r="N57" s="27"/>
      <c r="O57" s="27"/>
      <c r="P57" s="158"/>
    </row>
    <row r="58" spans="1:16" ht="16.5" customHeight="1">
      <c r="A58" s="25"/>
      <c r="B58" s="155"/>
      <c r="C58" s="95" t="s">
        <v>222</v>
      </c>
      <c r="D58" s="154">
        <v>6370354</v>
      </c>
      <c r="E58" s="31">
        <v>5139922</v>
      </c>
      <c r="F58" s="31">
        <f t="shared" si="0"/>
        <v>80.68502943478494</v>
      </c>
      <c r="G58" s="31"/>
      <c r="H58" s="31"/>
      <c r="I58" s="31"/>
      <c r="J58" s="31"/>
      <c r="K58" s="31"/>
      <c r="L58" s="31"/>
      <c r="M58" s="31"/>
      <c r="N58" s="31"/>
      <c r="O58" s="31"/>
      <c r="P58" s="158"/>
    </row>
    <row r="59" spans="1:16" ht="16.5" customHeight="1">
      <c r="A59" s="152"/>
      <c r="B59" s="86" t="s">
        <v>192</v>
      </c>
      <c r="C59" s="89"/>
      <c r="D59" s="146">
        <f>SUM(D57:D58)</f>
        <v>6420354</v>
      </c>
      <c r="E59" s="22">
        <f>SUM(E57:E58)</f>
        <v>5190621.82</v>
      </c>
      <c r="F59" s="22">
        <f>E59/D59*100</f>
        <v>80.84634928229815</v>
      </c>
      <c r="G59" s="20"/>
      <c r="H59" s="20"/>
      <c r="I59" s="20"/>
      <c r="J59" s="20"/>
      <c r="K59" s="20"/>
      <c r="L59" s="20"/>
      <c r="M59" s="20"/>
      <c r="N59" s="20"/>
      <c r="O59" s="20"/>
      <c r="P59" s="158"/>
    </row>
    <row r="60" spans="1:16" ht="16.5" customHeight="1">
      <c r="A60" s="122" t="s">
        <v>178</v>
      </c>
      <c r="B60" s="86">
        <v>801</v>
      </c>
      <c r="C60" s="89" t="s">
        <v>223</v>
      </c>
      <c r="D60" s="144">
        <v>15530</v>
      </c>
      <c r="E60" s="20">
        <v>15530</v>
      </c>
      <c r="F60" s="20">
        <f>E60/D60*100</f>
        <v>100</v>
      </c>
      <c r="G60" s="22"/>
      <c r="H60" s="20"/>
      <c r="I60" s="20"/>
      <c r="J60" s="20"/>
      <c r="K60" s="20"/>
      <c r="L60" s="20"/>
      <c r="M60" s="20"/>
      <c r="N60" s="20"/>
      <c r="O60" s="20"/>
      <c r="P60" s="158"/>
    </row>
    <row r="61" spans="1:16" ht="16.5" customHeight="1">
      <c r="A61" s="155"/>
      <c r="B61" s="86" t="s">
        <v>192</v>
      </c>
      <c r="C61" s="87"/>
      <c r="D61" s="146">
        <v>15530</v>
      </c>
      <c r="E61" s="22">
        <v>15530</v>
      </c>
      <c r="F61" s="22">
        <f>E61/D61*100</f>
        <v>100</v>
      </c>
      <c r="G61" s="22"/>
      <c r="H61" s="22"/>
      <c r="I61" s="22"/>
      <c r="J61" s="22"/>
      <c r="K61" s="22"/>
      <c r="L61" s="22"/>
      <c r="M61" s="22"/>
      <c r="N61" s="22"/>
      <c r="O61" s="22"/>
      <c r="P61" s="158"/>
    </row>
    <row r="62" spans="1:16" ht="16.5" customHeight="1">
      <c r="A62" s="122" t="s">
        <v>179</v>
      </c>
      <c r="B62" s="156">
        <v>852</v>
      </c>
      <c r="C62" s="121" t="s">
        <v>221</v>
      </c>
      <c r="D62" s="148">
        <v>0</v>
      </c>
      <c r="E62" s="27">
        <v>0.34</v>
      </c>
      <c r="F62" s="27">
        <v>0</v>
      </c>
      <c r="G62" s="27"/>
      <c r="H62" s="27"/>
      <c r="I62" s="27"/>
      <c r="J62" s="27"/>
      <c r="K62" s="27"/>
      <c r="L62" s="27"/>
      <c r="M62" s="27"/>
      <c r="N62" s="27"/>
      <c r="O62" s="27"/>
      <c r="P62" s="158"/>
    </row>
    <row r="63" spans="1:16" ht="16.5" customHeight="1">
      <c r="A63" s="25"/>
      <c r="B63" s="92"/>
      <c r="C63" s="94" t="s">
        <v>201</v>
      </c>
      <c r="D63" s="150">
        <v>1960439</v>
      </c>
      <c r="E63" s="37">
        <v>1779874</v>
      </c>
      <c r="F63" s="37">
        <f>E63/D63*100</f>
        <v>90.78956294993111</v>
      </c>
      <c r="G63" s="37">
        <v>1960439</v>
      </c>
      <c r="H63" s="37">
        <v>1779874</v>
      </c>
      <c r="I63" s="37">
        <f>E63/D63*100</f>
        <v>90.78956294993111</v>
      </c>
      <c r="J63" s="37"/>
      <c r="K63" s="37"/>
      <c r="L63" s="37"/>
      <c r="M63" s="37"/>
      <c r="N63" s="37"/>
      <c r="O63" s="37"/>
      <c r="P63" s="158"/>
    </row>
    <row r="64" spans="1:16" ht="16.5" customHeight="1">
      <c r="A64" s="25"/>
      <c r="B64" s="92"/>
      <c r="C64" s="94" t="s">
        <v>223</v>
      </c>
      <c r="D64" s="150">
        <v>160983</v>
      </c>
      <c r="E64" s="37">
        <v>120134</v>
      </c>
      <c r="F64" s="37">
        <f>E64/D64*100</f>
        <v>74.62527099134691</v>
      </c>
      <c r="G64" s="37"/>
      <c r="H64" s="37"/>
      <c r="I64" s="37"/>
      <c r="J64" s="37"/>
      <c r="K64" s="37"/>
      <c r="L64" s="37"/>
      <c r="M64" s="37"/>
      <c r="N64" s="37"/>
      <c r="O64" s="37"/>
      <c r="P64" s="158"/>
    </row>
    <row r="65" spans="1:16" ht="16.5" customHeight="1">
      <c r="A65" s="25"/>
      <c r="B65" s="155"/>
      <c r="C65" s="95" t="s">
        <v>202</v>
      </c>
      <c r="D65" s="154">
        <v>0</v>
      </c>
      <c r="E65" s="31">
        <v>1387.25</v>
      </c>
      <c r="F65" s="31">
        <v>0</v>
      </c>
      <c r="G65" s="31"/>
      <c r="H65" s="31"/>
      <c r="I65" s="31"/>
      <c r="J65" s="31"/>
      <c r="K65" s="31"/>
      <c r="L65" s="31"/>
      <c r="M65" s="31"/>
      <c r="N65" s="31"/>
      <c r="O65" s="31"/>
      <c r="P65" s="158"/>
    </row>
    <row r="66" spans="1:16" ht="16.5" customHeight="1">
      <c r="A66" s="152"/>
      <c r="B66" s="86" t="s">
        <v>192</v>
      </c>
      <c r="C66" s="89"/>
      <c r="D66" s="146">
        <f>SUM(D62:D64)</f>
        <v>2121422</v>
      </c>
      <c r="E66" s="22">
        <f>SUM(E62:E65)</f>
        <v>1901395.59</v>
      </c>
      <c r="F66" s="22">
        <f>E66/D66*100</f>
        <v>89.6283525861427</v>
      </c>
      <c r="G66" s="22">
        <f>SUM(G63)</f>
        <v>1960439</v>
      </c>
      <c r="H66" s="22">
        <f>SUM(H63)</f>
        <v>1779874</v>
      </c>
      <c r="I66" s="22">
        <f>H66/G66*100</f>
        <v>90.78956294993111</v>
      </c>
      <c r="J66" s="20"/>
      <c r="K66" s="20"/>
      <c r="L66" s="20"/>
      <c r="M66" s="20"/>
      <c r="N66" s="20"/>
      <c r="O66" s="20"/>
      <c r="P66" s="158"/>
    </row>
    <row r="67" spans="1:16" ht="16.5" customHeight="1">
      <c r="A67" s="122" t="s">
        <v>180</v>
      </c>
      <c r="B67" s="156">
        <v>854</v>
      </c>
      <c r="C67" s="121" t="s">
        <v>194</v>
      </c>
      <c r="D67" s="148">
        <v>0</v>
      </c>
      <c r="E67" s="27">
        <v>135</v>
      </c>
      <c r="F67" s="27"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158"/>
    </row>
    <row r="68" spans="1:16" ht="16.5" customHeight="1">
      <c r="A68" s="25"/>
      <c r="B68" s="155"/>
      <c r="C68" s="95" t="s">
        <v>223</v>
      </c>
      <c r="D68" s="154">
        <v>22631</v>
      </c>
      <c r="E68" s="31">
        <v>22631</v>
      </c>
      <c r="F68" s="31">
        <v>100</v>
      </c>
      <c r="G68" s="31"/>
      <c r="H68" s="31"/>
      <c r="I68" s="31"/>
      <c r="J68" s="31"/>
      <c r="K68" s="31"/>
      <c r="L68" s="31"/>
      <c r="M68" s="31"/>
      <c r="N68" s="31"/>
      <c r="O68" s="31"/>
      <c r="P68" s="158"/>
    </row>
    <row r="69" spans="1:16" ht="16.5" customHeight="1">
      <c r="A69" s="152"/>
      <c r="B69" s="86" t="s">
        <v>192</v>
      </c>
      <c r="C69" s="87"/>
      <c r="D69" s="146">
        <v>22631</v>
      </c>
      <c r="E69" s="22">
        <f>SUM(E67:E68)</f>
        <v>22766</v>
      </c>
      <c r="F69" s="22">
        <f>E69/D69*100</f>
        <v>100.59652688789713</v>
      </c>
      <c r="G69" s="20"/>
      <c r="H69" s="20"/>
      <c r="I69" s="20"/>
      <c r="J69" s="20"/>
      <c r="K69" s="20"/>
      <c r="L69" s="20"/>
      <c r="M69" s="20"/>
      <c r="N69" s="20"/>
      <c r="O69" s="20"/>
      <c r="P69" s="158"/>
    </row>
    <row r="70" spans="1:16" ht="16.5" customHeight="1">
      <c r="A70" s="122" t="s">
        <v>181</v>
      </c>
      <c r="B70" s="156">
        <v>900</v>
      </c>
      <c r="C70" s="121" t="s">
        <v>224</v>
      </c>
      <c r="D70" s="148">
        <v>700</v>
      </c>
      <c r="E70" s="27">
        <v>615</v>
      </c>
      <c r="F70" s="27">
        <f>E70/D70*100</f>
        <v>87.85714285714286</v>
      </c>
      <c r="G70" s="149"/>
      <c r="H70" s="149"/>
      <c r="I70" s="149"/>
      <c r="J70" s="149"/>
      <c r="K70" s="27"/>
      <c r="L70" s="27"/>
      <c r="M70" s="149"/>
      <c r="N70" s="149"/>
      <c r="O70" s="149"/>
      <c r="P70" s="159"/>
    </row>
    <row r="71" spans="1:16" ht="16.5" customHeight="1">
      <c r="A71" s="25"/>
      <c r="B71" s="92"/>
      <c r="C71" s="94" t="s">
        <v>194</v>
      </c>
      <c r="D71" s="150">
        <v>0</v>
      </c>
      <c r="E71" s="37">
        <v>1300</v>
      </c>
      <c r="F71" s="37">
        <v>0</v>
      </c>
      <c r="G71" s="37"/>
      <c r="H71" s="37"/>
      <c r="I71" s="37"/>
      <c r="J71" s="37"/>
      <c r="K71" s="37"/>
      <c r="L71" s="37"/>
      <c r="M71" s="37"/>
      <c r="N71" s="37"/>
      <c r="O71" s="37"/>
      <c r="P71" s="158"/>
    </row>
    <row r="72" spans="1:16" ht="16.5" customHeight="1">
      <c r="A72" s="25"/>
      <c r="B72" s="92"/>
      <c r="C72" s="94" t="s">
        <v>225</v>
      </c>
      <c r="D72" s="150">
        <v>0</v>
      </c>
      <c r="E72" s="37">
        <v>1406</v>
      </c>
      <c r="F72" s="37">
        <v>0</v>
      </c>
      <c r="G72" s="37"/>
      <c r="H72" s="37"/>
      <c r="I72" s="37"/>
      <c r="J72" s="37"/>
      <c r="K72" s="37"/>
      <c r="L72" s="37"/>
      <c r="M72" s="37"/>
      <c r="N72" s="37"/>
      <c r="O72" s="37"/>
      <c r="P72" s="158"/>
    </row>
    <row r="73" spans="1:16" ht="16.5" customHeight="1">
      <c r="A73" s="25"/>
      <c r="B73" s="92"/>
      <c r="C73" s="94" t="s">
        <v>226</v>
      </c>
      <c r="D73" s="150">
        <v>428562</v>
      </c>
      <c r="E73" s="37">
        <v>0</v>
      </c>
      <c r="F73" s="37">
        <v>0</v>
      </c>
      <c r="G73" s="151"/>
      <c r="H73" s="151"/>
      <c r="I73" s="151"/>
      <c r="J73" s="151"/>
      <c r="K73" s="37"/>
      <c r="L73" s="37"/>
      <c r="M73" s="37"/>
      <c r="N73" s="37"/>
      <c r="O73" s="37"/>
      <c r="P73" s="158"/>
    </row>
    <row r="74" spans="1:16" ht="16.5" customHeight="1">
      <c r="A74" s="25"/>
      <c r="B74" s="155"/>
      <c r="C74" s="95" t="s">
        <v>283</v>
      </c>
      <c r="D74" s="154">
        <v>65933</v>
      </c>
      <c r="E74" s="31">
        <v>0</v>
      </c>
      <c r="F74" s="31">
        <v>0</v>
      </c>
      <c r="G74" s="157"/>
      <c r="H74" s="157"/>
      <c r="I74" s="157"/>
      <c r="J74" s="157"/>
      <c r="K74" s="31"/>
      <c r="L74" s="31"/>
      <c r="M74" s="31"/>
      <c r="N74" s="31"/>
      <c r="O74" s="31"/>
      <c r="P74" s="158"/>
    </row>
    <row r="75" spans="1:16" ht="16.5" customHeight="1">
      <c r="A75" s="155"/>
      <c r="B75" s="86" t="s">
        <v>192</v>
      </c>
      <c r="C75" s="87"/>
      <c r="D75" s="146">
        <f>SUM(D70:D74)</f>
        <v>495195</v>
      </c>
      <c r="E75" s="22">
        <f>SUM(E70:E74)</f>
        <v>3321</v>
      </c>
      <c r="F75" s="22">
        <f>E75/D75*100</f>
        <v>0.6706448974646352</v>
      </c>
      <c r="G75" s="22"/>
      <c r="H75" s="22"/>
      <c r="I75" s="22"/>
      <c r="J75" s="22"/>
      <c r="K75" s="22"/>
      <c r="L75" s="22"/>
      <c r="M75" s="22"/>
      <c r="N75" s="22"/>
      <c r="O75" s="22"/>
      <c r="P75" s="158"/>
    </row>
    <row r="76" spans="1:16" ht="16.5" customHeight="1">
      <c r="A76" s="122" t="s">
        <v>182</v>
      </c>
      <c r="B76" s="156">
        <v>921</v>
      </c>
      <c r="C76" s="121" t="s">
        <v>199</v>
      </c>
      <c r="D76" s="148">
        <v>76000</v>
      </c>
      <c r="E76" s="27">
        <v>0</v>
      </c>
      <c r="F76" s="27">
        <v>0</v>
      </c>
      <c r="G76" s="149"/>
      <c r="H76" s="27"/>
      <c r="I76" s="27"/>
      <c r="J76" s="27"/>
      <c r="K76" s="27"/>
      <c r="L76" s="27"/>
      <c r="M76" s="27"/>
      <c r="N76" s="27"/>
      <c r="O76" s="27"/>
      <c r="P76" s="158"/>
    </row>
    <row r="77" spans="1:16" ht="16.5" customHeight="1">
      <c r="A77" s="25"/>
      <c r="B77" s="155"/>
      <c r="C77" s="95" t="s">
        <v>226</v>
      </c>
      <c r="D77" s="154">
        <v>178587</v>
      </c>
      <c r="E77" s="31">
        <v>2927.16</v>
      </c>
      <c r="F77" s="31">
        <f>E77/D77*100</f>
        <v>1.6390666733860808</v>
      </c>
      <c r="G77" s="31"/>
      <c r="H77" s="31"/>
      <c r="I77" s="31"/>
      <c r="J77" s="31"/>
      <c r="K77" s="31"/>
      <c r="L77" s="31"/>
      <c r="M77" s="31"/>
      <c r="N77" s="31"/>
      <c r="O77" s="31"/>
      <c r="P77" s="158"/>
    </row>
    <row r="78" spans="1:16" ht="16.5" customHeight="1">
      <c r="A78" s="155"/>
      <c r="B78" s="86" t="s">
        <v>192</v>
      </c>
      <c r="C78" s="87"/>
      <c r="D78" s="146">
        <f>SUM(D76:D77)</f>
        <v>254587</v>
      </c>
      <c r="E78" s="22">
        <f>SUM(E76:E77)</f>
        <v>2927.16</v>
      </c>
      <c r="F78" s="22">
        <f>E78/D78*100</f>
        <v>1.1497680557137637</v>
      </c>
      <c r="G78" s="22"/>
      <c r="H78" s="22"/>
      <c r="I78" s="22"/>
      <c r="J78" s="22"/>
      <c r="K78" s="22"/>
      <c r="L78" s="22"/>
      <c r="M78" s="22"/>
      <c r="N78" s="22"/>
      <c r="O78" s="22"/>
      <c r="P78" s="158"/>
    </row>
    <row r="79" spans="1:16" ht="16.5" customHeight="1">
      <c r="A79" s="122" t="s">
        <v>183</v>
      </c>
      <c r="B79" s="86">
        <v>926</v>
      </c>
      <c r="C79" s="89" t="s">
        <v>227</v>
      </c>
      <c r="D79" s="144">
        <v>0</v>
      </c>
      <c r="E79" s="20">
        <v>7.65</v>
      </c>
      <c r="F79" s="20">
        <v>0</v>
      </c>
      <c r="G79" s="20"/>
      <c r="H79" s="20"/>
      <c r="I79" s="20"/>
      <c r="J79" s="20"/>
      <c r="K79" s="20"/>
      <c r="L79" s="20"/>
      <c r="M79" s="20"/>
      <c r="N79" s="20"/>
      <c r="O79" s="20"/>
      <c r="P79" s="158"/>
    </row>
    <row r="80" spans="1:16" ht="16.5" customHeight="1" thickBot="1">
      <c r="A80" s="166"/>
      <c r="B80" s="156" t="s">
        <v>192</v>
      </c>
      <c r="C80" s="121"/>
      <c r="D80" s="160">
        <v>0</v>
      </c>
      <c r="E80" s="149">
        <v>7.65</v>
      </c>
      <c r="F80" s="149">
        <v>0</v>
      </c>
      <c r="G80" s="149"/>
      <c r="H80" s="149"/>
      <c r="I80" s="149"/>
      <c r="J80" s="149"/>
      <c r="K80" s="27"/>
      <c r="L80" s="27"/>
      <c r="M80" s="27"/>
      <c r="N80" s="27"/>
      <c r="O80" s="27"/>
      <c r="P80" s="158"/>
    </row>
    <row r="81" spans="1:16" ht="28.5" customHeight="1" thickBot="1">
      <c r="A81" s="161"/>
      <c r="B81" s="162" t="s">
        <v>109</v>
      </c>
      <c r="C81" s="163"/>
      <c r="D81" s="164">
        <f>SUM(D17+D19+D27+D33+D35+D56+D59+D61+D66+D69+D75+D78+D80)</f>
        <v>12117826</v>
      </c>
      <c r="E81" s="165">
        <f>SUM(E17+E19+E27+E33+E35+E56+E59+E61+E66+E69+E75+E78+E80)</f>
        <v>9326504.850000001</v>
      </c>
      <c r="F81" s="165">
        <f>E81/D81*100</f>
        <v>76.96516561634077</v>
      </c>
      <c r="G81" s="165">
        <f>SUM(G33+G66)</f>
        <v>2014319</v>
      </c>
      <c r="H81" s="165">
        <f>SUM(H33+H66)</f>
        <v>1821374</v>
      </c>
      <c r="I81" s="165">
        <f>H81/G81*100</f>
        <v>90.42132849861417</v>
      </c>
      <c r="J81" s="165">
        <v>1428</v>
      </c>
      <c r="K81" s="165">
        <f>SUM(K35)</f>
        <v>1071</v>
      </c>
      <c r="L81" s="165">
        <v>50</v>
      </c>
      <c r="M81" s="165"/>
      <c r="N81" s="165"/>
      <c r="O81" s="165"/>
      <c r="P81" s="159"/>
    </row>
    <row r="82" spans="1:16" ht="16.5" customHeight="1" thickTop="1">
      <c r="A82" s="8"/>
      <c r="B82" s="8"/>
      <c r="C82" s="12"/>
      <c r="D82" s="137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1"/>
    </row>
    <row r="83" spans="1:16" ht="16.5" customHeight="1">
      <c r="A83" s="8"/>
      <c r="B83" s="8"/>
      <c r="C83" s="12"/>
      <c r="D83" s="138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1"/>
    </row>
    <row r="84" spans="1:15" ht="16.5" customHeight="1">
      <c r="A84" s="2"/>
      <c r="B84" s="2"/>
      <c r="C84" s="142"/>
      <c r="D84" s="139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6.5" customHeight="1">
      <c r="A85" s="2"/>
      <c r="B85" s="2"/>
      <c r="C85" s="142"/>
      <c r="D85" s="139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6.5" customHeight="1">
      <c r="A86" s="2"/>
      <c r="B86" s="2"/>
      <c r="C86" s="142"/>
      <c r="D86" s="139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6.5" customHeight="1">
      <c r="A87" s="2"/>
      <c r="B87" s="2"/>
      <c r="C87" s="142"/>
      <c r="D87" s="13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6.5" customHeight="1">
      <c r="A88" s="2"/>
      <c r="B88" s="2"/>
      <c r="C88" s="142"/>
      <c r="D88" s="139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6.5" customHeight="1">
      <c r="A89" s="2"/>
      <c r="B89" s="2"/>
      <c r="C89" s="142"/>
      <c r="D89" s="13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6.5" customHeight="1">
      <c r="A90" s="2"/>
      <c r="B90" s="2"/>
      <c r="C90" s="142"/>
      <c r="D90" s="13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6.5" customHeight="1">
      <c r="A91" s="2"/>
      <c r="B91" s="2"/>
      <c r="C91" s="142"/>
      <c r="D91" s="13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5.75">
      <c r="A92" s="2"/>
      <c r="B92" s="2"/>
      <c r="C92" s="142"/>
      <c r="D92" s="139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5.75">
      <c r="A93" s="2"/>
      <c r="B93" s="2"/>
      <c r="C93" s="142"/>
      <c r="D93" s="139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5.75">
      <c r="A94" s="2"/>
      <c r="B94" s="2"/>
      <c r="C94" s="142"/>
      <c r="D94" s="139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5.75">
      <c r="A95" s="2"/>
      <c r="B95" s="2"/>
      <c r="C95" s="142"/>
      <c r="D95" s="13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5.75">
      <c r="A96" s="2"/>
      <c r="B96" s="2"/>
      <c r="C96" s="142"/>
      <c r="D96" s="139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5.75">
      <c r="A97" s="2"/>
      <c r="B97" s="2"/>
      <c r="C97" s="142"/>
      <c r="D97" s="139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5.75">
      <c r="A98" s="2"/>
      <c r="B98" s="2"/>
      <c r="C98" s="142"/>
      <c r="D98" s="139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5.75">
      <c r="A99" s="2"/>
      <c r="B99" s="2"/>
      <c r="C99" s="142"/>
      <c r="D99" s="140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5.75">
      <c r="A100" s="2"/>
      <c r="B100" s="2"/>
      <c r="C100" s="142"/>
      <c r="D100" s="140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5.75">
      <c r="A101" s="2"/>
      <c r="B101" s="2"/>
      <c r="C101" s="142"/>
      <c r="D101" s="140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5.75">
      <c r="A102" s="2"/>
      <c r="B102" s="2"/>
      <c r="C102" s="142"/>
      <c r="D102" s="140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5.75">
      <c r="A103" s="2"/>
      <c r="B103" s="2"/>
      <c r="C103" s="142"/>
      <c r="D103" s="140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5.75">
      <c r="A104" s="2"/>
      <c r="B104" s="2"/>
      <c r="C104" s="142"/>
      <c r="D104" s="140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3:15" ht="12.75">
      <c r="C105" s="143"/>
      <c r="D105" s="141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</row>
    <row r="106" spans="3:15" ht="12.75">
      <c r="C106" s="143"/>
      <c r="D106" s="141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</row>
    <row r="107" spans="3:15" ht="12.75">
      <c r="C107" s="143"/>
      <c r="D107" s="141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3:15" ht="12.75">
      <c r="C108" s="143"/>
      <c r="D108" s="141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</row>
    <row r="109" spans="3:15" ht="12.75">
      <c r="C109" s="143"/>
      <c r="D109" s="141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3:15" ht="12.75">
      <c r="C110" s="143"/>
      <c r="D110" s="141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</row>
    <row r="111" spans="3:15" ht="12.75">
      <c r="C111" s="143"/>
      <c r="D111" s="141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</row>
    <row r="112" spans="3:15" ht="12.75">
      <c r="C112" s="143"/>
      <c r="D112" s="141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pans="3:15" ht="12.75">
      <c r="C113" s="143"/>
      <c r="D113" s="141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</row>
    <row r="114" spans="3:15" ht="12.75">
      <c r="C114" s="143"/>
      <c r="D114" s="141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</row>
    <row r="115" spans="3:15" ht="12.75">
      <c r="C115" s="143"/>
      <c r="D115" s="141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</row>
    <row r="116" spans="3:15" ht="12.75">
      <c r="C116" s="143"/>
      <c r="D116" s="141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pans="3:15" ht="12.75">
      <c r="C117" s="143"/>
      <c r="D117" s="141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pans="3:15" ht="12.75">
      <c r="C118" s="143"/>
      <c r="D118" s="141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</row>
    <row r="119" spans="3:15" ht="12.75">
      <c r="C119" s="143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pans="3:15" ht="12.75">
      <c r="C120" s="143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3:15" ht="12.75">
      <c r="C121" s="143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3:15" ht="12.75">
      <c r="C122" s="143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3:15" ht="12.75">
      <c r="C123" s="143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pans="3:15" ht="12.75">
      <c r="C124" s="143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3:15" ht="12.75">
      <c r="C125" s="143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pans="3:15" ht="12.75">
      <c r="C126" s="143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3:15" ht="12.75">
      <c r="C127" s="143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</row>
    <row r="128" spans="3:15" ht="12.75">
      <c r="C128" s="143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</row>
    <row r="129" ht="12.75">
      <c r="C129" s="143"/>
    </row>
    <row r="130" ht="12.75">
      <c r="C130" s="143"/>
    </row>
    <row r="131" ht="12.75">
      <c r="C131" s="143"/>
    </row>
    <row r="132" ht="12.75">
      <c r="C132" s="143"/>
    </row>
    <row r="133" ht="12.75">
      <c r="C133" s="143"/>
    </row>
    <row r="134" ht="12.75">
      <c r="C134" s="143"/>
    </row>
    <row r="135" ht="12.75">
      <c r="C135" s="143"/>
    </row>
    <row r="136" ht="12.75">
      <c r="C136" s="143"/>
    </row>
    <row r="137" ht="12.75">
      <c r="C137" s="143"/>
    </row>
    <row r="138" ht="12.75">
      <c r="C138" s="143"/>
    </row>
    <row r="139" ht="12.75">
      <c r="C139" s="143"/>
    </row>
    <row r="140" ht="12.75">
      <c r="C140" s="143"/>
    </row>
    <row r="141" ht="12.75">
      <c r="C141" s="143"/>
    </row>
    <row r="142" ht="12.75">
      <c r="C142" s="143"/>
    </row>
    <row r="143" ht="12.75">
      <c r="C143" s="143"/>
    </row>
    <row r="144" ht="12.75">
      <c r="C144" s="143"/>
    </row>
    <row r="145" ht="12.75">
      <c r="C145" s="143"/>
    </row>
    <row r="146" ht="12.75">
      <c r="C146" s="143"/>
    </row>
    <row r="147" ht="12.75">
      <c r="C147" s="143"/>
    </row>
    <row r="148" ht="12.75">
      <c r="C148" s="143"/>
    </row>
    <row r="149" ht="12.75">
      <c r="C149" s="143"/>
    </row>
    <row r="150" ht="12.75">
      <c r="C150" s="143"/>
    </row>
    <row r="151" ht="12.75">
      <c r="C151" s="143"/>
    </row>
    <row r="152" ht="12.75">
      <c r="C152" s="143"/>
    </row>
    <row r="153" ht="12.75">
      <c r="C153" s="143"/>
    </row>
    <row r="154" ht="12.75">
      <c r="C154" s="143"/>
    </row>
    <row r="155" ht="12.75">
      <c r="C155" s="143"/>
    </row>
    <row r="156" ht="12.75">
      <c r="C156" s="143"/>
    </row>
    <row r="157" ht="12.75">
      <c r="C157" s="143"/>
    </row>
  </sheetData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1"/>
  <rowBreaks count="1" manualBreakCount="1"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J50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9.140625" style="0" customWidth="1"/>
    <col min="3" max="3" width="7.7109375" style="0" customWidth="1"/>
    <col min="5" max="5" width="6.7109375" style="0" customWidth="1"/>
    <col min="6" max="6" width="15.421875" style="0" customWidth="1"/>
    <col min="7" max="7" width="13.00390625" style="0" customWidth="1"/>
    <col min="8" max="8" width="10.00390625" style="0" customWidth="1"/>
    <col min="9" max="9" width="14.00390625" style="0" customWidth="1"/>
    <col min="10" max="12" width="12.8515625" style="0" customWidth="1"/>
    <col min="13" max="13" width="11.57421875" style="0" customWidth="1"/>
    <col min="14" max="14" width="12.140625" style="0" customWidth="1"/>
    <col min="15" max="16" width="11.421875" style="0" hidden="1" customWidth="1"/>
    <col min="17" max="17" width="0.13671875" style="0" hidden="1" customWidth="1"/>
    <col min="18" max="18" width="9.140625" style="0" hidden="1" customWidth="1"/>
    <col min="19" max="19" width="13.421875" style="0" customWidth="1"/>
    <col min="20" max="20" width="13.00390625" style="0" customWidth="1"/>
    <col min="21" max="21" width="10.8515625" style="0" customWidth="1"/>
  </cols>
  <sheetData>
    <row r="1" spans="1:20" ht="15.75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147</v>
      </c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2"/>
      <c r="B2" s="3" t="s">
        <v>292</v>
      </c>
      <c r="C2" s="3"/>
      <c r="D2" s="3"/>
      <c r="E2" s="3"/>
      <c r="F2" s="3"/>
      <c r="G2" s="3"/>
      <c r="H2" s="2"/>
      <c r="I2" s="2"/>
      <c r="J2" s="2"/>
      <c r="K2" s="2" t="s">
        <v>146</v>
      </c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2"/>
      <c r="B3" s="3" t="s">
        <v>228</v>
      </c>
      <c r="C3" s="3"/>
      <c r="D3" s="3"/>
      <c r="E3" s="3"/>
      <c r="F3" s="3"/>
      <c r="G3" s="3"/>
      <c r="H3" s="8"/>
      <c r="I3" s="2"/>
      <c r="J3" s="2"/>
      <c r="K3" s="2" t="s">
        <v>293</v>
      </c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6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16.5" thickBot="1">
      <c r="A6" s="40" t="s">
        <v>2</v>
      </c>
      <c r="B6" s="41"/>
      <c r="C6" s="42" t="s">
        <v>4</v>
      </c>
      <c r="D6" s="41"/>
      <c r="E6" s="41"/>
      <c r="F6" s="41"/>
      <c r="G6" s="41"/>
      <c r="H6" s="43"/>
      <c r="I6" s="41"/>
      <c r="J6" s="41"/>
      <c r="K6" s="44" t="s">
        <v>5</v>
      </c>
      <c r="L6" s="41"/>
      <c r="M6" s="41"/>
      <c r="N6" s="41"/>
      <c r="O6" s="41"/>
      <c r="P6" s="41"/>
      <c r="Q6" s="41"/>
      <c r="R6" s="41"/>
      <c r="S6" s="183"/>
      <c r="T6" s="183"/>
      <c r="U6" s="184"/>
    </row>
    <row r="7" spans="1:21" ht="16.5" thickBot="1">
      <c r="A7" s="45"/>
      <c r="B7" s="8"/>
      <c r="C7" s="46"/>
      <c r="D7" s="47"/>
      <c r="E7" s="47"/>
      <c r="F7" s="47"/>
      <c r="G7" s="47"/>
      <c r="H7" s="48"/>
      <c r="I7" s="41"/>
      <c r="J7" s="41"/>
      <c r="K7" s="41" t="s">
        <v>6</v>
      </c>
      <c r="L7" s="41" t="s">
        <v>7</v>
      </c>
      <c r="M7" s="41"/>
      <c r="N7" s="41"/>
      <c r="O7" s="41"/>
      <c r="P7" s="41"/>
      <c r="Q7" s="41"/>
      <c r="R7" s="41"/>
      <c r="S7" s="46" t="s">
        <v>115</v>
      </c>
      <c r="T7" s="123"/>
      <c r="U7" s="186"/>
    </row>
    <row r="8" spans="1:21" ht="15.75">
      <c r="A8" s="45"/>
      <c r="B8" s="49" t="s">
        <v>8</v>
      </c>
      <c r="C8" s="62"/>
      <c r="D8" s="25"/>
      <c r="E8" s="25"/>
      <c r="F8" s="25" t="s">
        <v>9</v>
      </c>
      <c r="G8" s="25" t="s">
        <v>116</v>
      </c>
      <c r="H8" s="205" t="s">
        <v>1</v>
      </c>
      <c r="I8" s="76" t="s">
        <v>10</v>
      </c>
      <c r="J8" s="173" t="s">
        <v>3</v>
      </c>
      <c r="K8" s="51" t="s">
        <v>11</v>
      </c>
      <c r="L8" s="51"/>
      <c r="M8" s="51"/>
      <c r="N8" s="51"/>
      <c r="O8" s="51"/>
      <c r="P8" s="51"/>
      <c r="Q8" s="51"/>
      <c r="R8" s="51"/>
      <c r="S8" s="50"/>
      <c r="T8" s="123"/>
      <c r="U8" s="187" t="s">
        <v>230</v>
      </c>
    </row>
    <row r="9" spans="1:21" ht="15.75">
      <c r="A9" s="45"/>
      <c r="B9" s="49" t="s">
        <v>12</v>
      </c>
      <c r="C9" s="62" t="s">
        <v>13</v>
      </c>
      <c r="D9" s="25" t="s">
        <v>14</v>
      </c>
      <c r="E9" s="25" t="s">
        <v>117</v>
      </c>
      <c r="F9" s="25" t="s">
        <v>15</v>
      </c>
      <c r="G9" s="25" t="s">
        <v>286</v>
      </c>
      <c r="H9" s="123" t="s">
        <v>16</v>
      </c>
      <c r="I9" s="62" t="s">
        <v>17</v>
      </c>
      <c r="J9" s="174" t="s">
        <v>286</v>
      </c>
      <c r="K9" s="115" t="s">
        <v>110</v>
      </c>
      <c r="L9" s="7"/>
      <c r="M9" s="6" t="s">
        <v>112</v>
      </c>
      <c r="N9" s="7"/>
      <c r="O9" s="6" t="s">
        <v>113</v>
      </c>
      <c r="P9" s="7"/>
      <c r="Q9" s="4"/>
      <c r="R9" s="6"/>
      <c r="S9" s="50"/>
      <c r="T9" s="123"/>
      <c r="U9" s="188" t="s">
        <v>16</v>
      </c>
    </row>
    <row r="10" spans="1:21" ht="15.75">
      <c r="A10" s="45"/>
      <c r="B10" s="8"/>
      <c r="C10" s="62"/>
      <c r="D10" s="25"/>
      <c r="E10" s="25"/>
      <c r="F10" s="25" t="s">
        <v>28</v>
      </c>
      <c r="G10" s="25" t="s">
        <v>287</v>
      </c>
      <c r="H10" s="123"/>
      <c r="I10" s="62" t="s">
        <v>29</v>
      </c>
      <c r="J10" s="174" t="s">
        <v>29</v>
      </c>
      <c r="K10" s="211" t="s">
        <v>111</v>
      </c>
      <c r="L10" s="9"/>
      <c r="M10" s="371"/>
      <c r="N10" s="372"/>
      <c r="O10" s="67" t="s">
        <v>114</v>
      </c>
      <c r="P10" s="9"/>
      <c r="Q10" s="67"/>
      <c r="R10" s="128"/>
      <c r="S10" s="196"/>
      <c r="T10" s="67"/>
      <c r="U10" s="188"/>
    </row>
    <row r="11" spans="1:21" ht="16.5" thickBot="1">
      <c r="A11" s="53"/>
      <c r="B11" s="54"/>
      <c r="C11" s="72"/>
      <c r="D11" s="166"/>
      <c r="E11" s="166"/>
      <c r="F11" s="166"/>
      <c r="G11" s="166"/>
      <c r="H11" s="206"/>
      <c r="I11" s="55"/>
      <c r="J11" s="56"/>
      <c r="K11" s="212" t="s">
        <v>18</v>
      </c>
      <c r="L11" s="58" t="s">
        <v>19</v>
      </c>
      <c r="M11" s="59" t="s">
        <v>20</v>
      </c>
      <c r="N11" s="58" t="s">
        <v>21</v>
      </c>
      <c r="O11" s="59" t="s">
        <v>18</v>
      </c>
      <c r="P11" s="58" t="s">
        <v>21</v>
      </c>
      <c r="Q11" s="59"/>
      <c r="R11" s="185"/>
      <c r="S11" s="57" t="s">
        <v>18</v>
      </c>
      <c r="T11" s="185" t="s">
        <v>21</v>
      </c>
      <c r="U11" s="189"/>
    </row>
    <row r="12" spans="1:23" ht="36" customHeight="1" thickBot="1">
      <c r="A12" s="290" t="s">
        <v>22</v>
      </c>
      <c r="B12" s="291" t="s">
        <v>23</v>
      </c>
      <c r="C12" s="292"/>
      <c r="D12" s="293"/>
      <c r="E12" s="293"/>
      <c r="F12" s="294">
        <f>SUM(F16+F23+F27+F34+F42+F72+F86+F90+F94+F97+F173+F188+F206+F219+F241+F264+F275)</f>
        <v>11336630</v>
      </c>
      <c r="G12" s="295">
        <f>SUM(G16+G23+G27+G34+G42+G72+G86+G90+G94+G173+G188+G206+G219+G241+G264+G275)</f>
        <v>6907567.8500000015</v>
      </c>
      <c r="H12" s="296">
        <f>G12/F12*100</f>
        <v>60.93140421800837</v>
      </c>
      <c r="I12" s="297">
        <f>SUM(I16+I23+I27+I34+I42+I72+I86+I90+I94+I97+I173+I188+I206+I219+I241+I264+I275)</f>
        <v>9048510</v>
      </c>
      <c r="J12" s="298">
        <f>SUM(J16+J23+J27+J34+J42+J72+J86+J90+J94+J173+J188+J206+J219+J241+J264+J275)</f>
        <v>5670849.5600000005</v>
      </c>
      <c r="K12" s="299">
        <f>SUM(K34+K38+K67+K90+K117+K129+K141+K158+K168+K186+K201+K216+K241+K255+K275)</f>
        <v>4843988</v>
      </c>
      <c r="L12" s="300">
        <f>SUM(L42+L72+L90+L173+L188+L206+L219+L241+L255+L274)</f>
        <v>3211037.1300000004</v>
      </c>
      <c r="M12" s="300">
        <f>SUM(M86+M264+M275)</f>
        <v>157000</v>
      </c>
      <c r="N12" s="300">
        <f>SUM(N86+N264+N275)</f>
        <v>137000</v>
      </c>
      <c r="O12" s="300">
        <f>SUM(O94)</f>
        <v>15000</v>
      </c>
      <c r="P12" s="300">
        <f>SUM(P94)</f>
        <v>1893.14</v>
      </c>
      <c r="Q12" s="300"/>
      <c r="R12" s="301"/>
      <c r="S12" s="297">
        <f>SUM(S16+S23+S34+S72+S77+S173+S188+S241+S264+S275)</f>
        <v>2288120</v>
      </c>
      <c r="T12" s="296">
        <f>SUM(T16+T23+T34+T72+T77+T173+T188+T241+T264+T275)</f>
        <v>1236718.29</v>
      </c>
      <c r="U12" s="302">
        <f>T12/S12*100</f>
        <v>54.04953804870374</v>
      </c>
      <c r="V12" s="1"/>
      <c r="W12" s="1"/>
    </row>
    <row r="13" spans="1:23" ht="35.25" customHeight="1">
      <c r="A13" s="52"/>
      <c r="B13" s="286" t="s">
        <v>24</v>
      </c>
      <c r="C13" s="245" t="s">
        <v>26</v>
      </c>
      <c r="D13" s="38"/>
      <c r="E13" s="38"/>
      <c r="F13" s="37"/>
      <c r="G13" s="37"/>
      <c r="H13" s="287"/>
      <c r="I13" s="225"/>
      <c r="J13" s="288"/>
      <c r="K13" s="289"/>
      <c r="L13" s="69"/>
      <c r="M13" s="69"/>
      <c r="N13" s="37"/>
      <c r="O13" s="37"/>
      <c r="P13" s="37"/>
      <c r="Q13" s="37"/>
      <c r="R13" s="178"/>
      <c r="S13" s="200"/>
      <c r="T13" s="178"/>
      <c r="U13" s="193"/>
      <c r="V13" s="1"/>
      <c r="W13" s="1"/>
    </row>
    <row r="14" spans="1:23" ht="30.75" customHeight="1">
      <c r="A14" s="52"/>
      <c r="B14" s="258" t="s">
        <v>278</v>
      </c>
      <c r="C14" s="245"/>
      <c r="D14" s="365" t="s">
        <v>279</v>
      </c>
      <c r="E14" s="38">
        <v>6050</v>
      </c>
      <c r="F14" s="37">
        <v>40000</v>
      </c>
      <c r="G14" s="37">
        <v>0</v>
      </c>
      <c r="H14" s="287">
        <f>G14/F14*100</f>
        <v>0</v>
      </c>
      <c r="I14" s="225"/>
      <c r="J14" s="288"/>
      <c r="K14" s="289"/>
      <c r="L14" s="69"/>
      <c r="M14" s="69"/>
      <c r="N14" s="37"/>
      <c r="O14" s="37"/>
      <c r="P14" s="37"/>
      <c r="Q14" s="37"/>
      <c r="R14" s="178"/>
      <c r="S14" s="200">
        <v>40000</v>
      </c>
      <c r="T14" s="178">
        <v>0</v>
      </c>
      <c r="U14" s="193">
        <f>T14/S14*100</f>
        <v>0</v>
      </c>
      <c r="V14" s="1"/>
      <c r="W14" s="1"/>
    </row>
    <row r="15" spans="1:23" ht="15.75">
      <c r="A15" s="227"/>
      <c r="B15" s="254" t="s">
        <v>25</v>
      </c>
      <c r="C15" s="234"/>
      <c r="D15" s="28" t="s">
        <v>27</v>
      </c>
      <c r="E15" s="28">
        <v>2850</v>
      </c>
      <c r="F15" s="29">
        <v>11000</v>
      </c>
      <c r="G15" s="29">
        <v>7177.53</v>
      </c>
      <c r="H15" s="207">
        <f>G15/F15*100</f>
        <v>65.25027272727273</v>
      </c>
      <c r="I15" s="220">
        <v>11000</v>
      </c>
      <c r="J15" s="221">
        <v>7177.53</v>
      </c>
      <c r="K15" s="213"/>
      <c r="L15" s="30"/>
      <c r="M15" s="30"/>
      <c r="N15" s="30"/>
      <c r="O15" s="30"/>
      <c r="P15" s="30"/>
      <c r="Q15" s="31"/>
      <c r="R15" s="176"/>
      <c r="S15" s="198"/>
      <c r="T15" s="178"/>
      <c r="U15" s="191"/>
      <c r="V15" s="1"/>
      <c r="W15" s="1"/>
    </row>
    <row r="16" spans="1:23" ht="15.75">
      <c r="A16" s="227"/>
      <c r="B16" s="255" t="s">
        <v>30</v>
      </c>
      <c r="C16" s="235"/>
      <c r="D16" s="19"/>
      <c r="E16" s="19"/>
      <c r="F16" s="21">
        <f>SUM(F14:F15)</f>
        <v>51000</v>
      </c>
      <c r="G16" s="22">
        <f>SUM(G14:G15)</f>
        <v>7177.53</v>
      </c>
      <c r="H16" s="208">
        <f>G16/F16*100</f>
        <v>14.073588235294118</v>
      </c>
      <c r="I16" s="201">
        <v>11000</v>
      </c>
      <c r="J16" s="65">
        <f>SUM(J13:J15)</f>
        <v>7177.53</v>
      </c>
      <c r="K16" s="214"/>
      <c r="L16" s="20"/>
      <c r="M16" s="20"/>
      <c r="N16" s="20"/>
      <c r="O16" s="20"/>
      <c r="P16" s="20"/>
      <c r="Q16" s="20"/>
      <c r="R16" s="177"/>
      <c r="S16" s="201">
        <f>SUM(S14:S15)</f>
        <v>40000</v>
      </c>
      <c r="T16" s="177">
        <f>SUM(T14:T15)</f>
        <v>0</v>
      </c>
      <c r="U16" s="192">
        <f>T16/S16*100</f>
        <v>0</v>
      </c>
      <c r="V16" s="1"/>
      <c r="W16" s="1"/>
    </row>
    <row r="17" spans="1:23" ht="16.5" customHeight="1">
      <c r="A17" s="227"/>
      <c r="B17" s="253" t="s">
        <v>31</v>
      </c>
      <c r="C17" s="233">
        <v>600</v>
      </c>
      <c r="D17" s="26"/>
      <c r="E17" s="26"/>
      <c r="F17" s="27"/>
      <c r="G17" s="27"/>
      <c r="H17" s="209"/>
      <c r="I17" s="197"/>
      <c r="J17" s="61"/>
      <c r="K17" s="215"/>
      <c r="L17" s="27"/>
      <c r="M17" s="27"/>
      <c r="N17" s="27"/>
      <c r="O17" s="27"/>
      <c r="P17" s="27"/>
      <c r="Q17" s="27"/>
      <c r="R17" s="175"/>
      <c r="S17" s="197"/>
      <c r="T17" s="178"/>
      <c r="U17" s="190"/>
      <c r="V17" s="1"/>
      <c r="W17" s="1"/>
    </row>
    <row r="18" spans="1:23" ht="15.75">
      <c r="A18" s="227"/>
      <c r="B18" s="256" t="s">
        <v>32</v>
      </c>
      <c r="C18" s="236"/>
      <c r="D18" s="38">
        <v>60016</v>
      </c>
      <c r="E18" s="38">
        <v>4210</v>
      </c>
      <c r="F18" s="37">
        <v>58669</v>
      </c>
      <c r="G18" s="37">
        <v>4971.64</v>
      </c>
      <c r="H18" s="210">
        <f aca="true" t="shared" si="0" ref="H18:H23">G18/F18*100</f>
        <v>8.474049327583563</v>
      </c>
      <c r="I18" s="200">
        <v>58669</v>
      </c>
      <c r="J18" s="66">
        <v>4971.64</v>
      </c>
      <c r="K18" s="216"/>
      <c r="L18" s="37"/>
      <c r="M18" s="37"/>
      <c r="N18" s="37"/>
      <c r="O18" s="37"/>
      <c r="P18" s="37"/>
      <c r="Q18" s="37"/>
      <c r="R18" s="178"/>
      <c r="S18" s="200"/>
      <c r="T18" s="178"/>
      <c r="U18" s="193"/>
      <c r="V18" s="1"/>
      <c r="W18" s="1"/>
    </row>
    <row r="19" spans="1:23" ht="15.75">
      <c r="A19" s="227"/>
      <c r="B19" s="256"/>
      <c r="C19" s="236"/>
      <c r="D19" s="38"/>
      <c r="E19" s="38">
        <v>4270</v>
      </c>
      <c r="F19" s="37">
        <v>506179</v>
      </c>
      <c r="G19" s="37">
        <v>450745.11</v>
      </c>
      <c r="H19" s="210">
        <f t="shared" si="0"/>
        <v>89.0485598967954</v>
      </c>
      <c r="I19" s="200">
        <v>506179</v>
      </c>
      <c r="J19" s="66">
        <v>450745.11</v>
      </c>
      <c r="K19" s="216"/>
      <c r="L19" s="37"/>
      <c r="M19" s="37"/>
      <c r="N19" s="37"/>
      <c r="O19" s="37"/>
      <c r="P19" s="37"/>
      <c r="Q19" s="37"/>
      <c r="R19" s="178"/>
      <c r="S19" s="200"/>
      <c r="T19" s="178"/>
      <c r="U19" s="193"/>
      <c r="V19" s="1"/>
      <c r="W19" s="1"/>
    </row>
    <row r="20" spans="1:23" ht="15.75">
      <c r="A20" s="227"/>
      <c r="B20" s="256"/>
      <c r="C20" s="236"/>
      <c r="D20" s="38"/>
      <c r="E20" s="38">
        <v>4300</v>
      </c>
      <c r="F20" s="37">
        <v>481400</v>
      </c>
      <c r="G20" s="37">
        <v>35870.64</v>
      </c>
      <c r="H20" s="210">
        <f t="shared" si="0"/>
        <v>7.4513169921063565</v>
      </c>
      <c r="I20" s="200">
        <v>481400</v>
      </c>
      <c r="J20" s="66">
        <v>35870.64</v>
      </c>
      <c r="K20" s="216"/>
      <c r="L20" s="37"/>
      <c r="M20" s="37"/>
      <c r="N20" s="37"/>
      <c r="O20" s="37"/>
      <c r="P20" s="37"/>
      <c r="Q20" s="37"/>
      <c r="R20" s="178"/>
      <c r="S20" s="200"/>
      <c r="T20" s="178"/>
      <c r="U20" s="193"/>
      <c r="V20" s="1"/>
      <c r="W20" s="1"/>
    </row>
    <row r="21" spans="1:23" ht="15.75">
      <c r="A21" s="227"/>
      <c r="B21" s="256"/>
      <c r="C21" s="236"/>
      <c r="D21" s="38"/>
      <c r="E21" s="38">
        <v>4430</v>
      </c>
      <c r="F21" s="37">
        <v>10000</v>
      </c>
      <c r="G21" s="37">
        <v>9774.31</v>
      </c>
      <c r="H21" s="210">
        <f t="shared" si="0"/>
        <v>97.7431</v>
      </c>
      <c r="I21" s="200">
        <v>10000</v>
      </c>
      <c r="J21" s="66">
        <v>9774.31</v>
      </c>
      <c r="K21" s="216"/>
      <c r="L21" s="37"/>
      <c r="M21" s="37"/>
      <c r="N21" s="37"/>
      <c r="O21" s="37"/>
      <c r="P21" s="37"/>
      <c r="Q21" s="37"/>
      <c r="R21" s="178"/>
      <c r="S21" s="200"/>
      <c r="T21" s="178"/>
      <c r="U21" s="191"/>
      <c r="V21" s="1"/>
      <c r="W21" s="1"/>
    </row>
    <row r="22" spans="1:23" ht="15.75">
      <c r="A22" s="227"/>
      <c r="B22" s="254"/>
      <c r="C22" s="237"/>
      <c r="D22" s="28"/>
      <c r="E22" s="28">
        <v>6050</v>
      </c>
      <c r="F22" s="31">
        <v>126000</v>
      </c>
      <c r="G22" s="31">
        <v>27928</v>
      </c>
      <c r="H22" s="210">
        <f t="shared" si="0"/>
        <v>22.165079365079364</v>
      </c>
      <c r="I22" s="198"/>
      <c r="J22" s="63"/>
      <c r="K22" s="217"/>
      <c r="L22" s="31"/>
      <c r="M22" s="31"/>
      <c r="N22" s="31"/>
      <c r="O22" s="31"/>
      <c r="P22" s="31"/>
      <c r="Q22" s="31"/>
      <c r="R22" s="176"/>
      <c r="S22" s="198">
        <v>126000</v>
      </c>
      <c r="T22" s="176">
        <v>27928</v>
      </c>
      <c r="U22" s="192">
        <f>T22/S22*100</f>
        <v>22.165079365079364</v>
      </c>
      <c r="V22" s="1"/>
      <c r="W22" s="1"/>
    </row>
    <row r="23" spans="1:23" ht="15.75">
      <c r="A23" s="227"/>
      <c r="B23" s="255" t="s">
        <v>33</v>
      </c>
      <c r="C23" s="238"/>
      <c r="D23" s="23"/>
      <c r="E23" s="23"/>
      <c r="F23" s="21">
        <f>SUM(F18:F22)</f>
        <v>1182248</v>
      </c>
      <c r="G23" s="21">
        <f>SUM(G18:G22)</f>
        <v>529289.7</v>
      </c>
      <c r="H23" s="208">
        <f t="shared" si="0"/>
        <v>44.769769117816224</v>
      </c>
      <c r="I23" s="222">
        <f>SUM(I18:I22)</f>
        <v>1056248</v>
      </c>
      <c r="J23" s="223">
        <f>SUM(J18:J22)</f>
        <v>501361.7</v>
      </c>
      <c r="K23" s="214"/>
      <c r="L23" s="20"/>
      <c r="M23" s="20"/>
      <c r="N23" s="20"/>
      <c r="O23" s="20"/>
      <c r="P23" s="20"/>
      <c r="Q23" s="20"/>
      <c r="R23" s="177"/>
      <c r="S23" s="201">
        <f>SUM(S22)</f>
        <v>126000</v>
      </c>
      <c r="T23" s="179">
        <v>27928</v>
      </c>
      <c r="U23" s="194">
        <f>T23/S23*100</f>
        <v>22.165079365079364</v>
      </c>
      <c r="V23" s="1"/>
      <c r="W23" s="1"/>
    </row>
    <row r="24" spans="1:23" ht="15.75">
      <c r="A24" s="227"/>
      <c r="B24" s="257" t="s">
        <v>34</v>
      </c>
      <c r="C24" s="233">
        <v>630</v>
      </c>
      <c r="D24" s="34"/>
      <c r="E24" s="34"/>
      <c r="F24" s="27"/>
      <c r="G24" s="27"/>
      <c r="H24" s="175"/>
      <c r="I24" s="197"/>
      <c r="J24" s="61"/>
      <c r="K24" s="215"/>
      <c r="L24" s="27"/>
      <c r="M24" s="27"/>
      <c r="N24" s="27"/>
      <c r="O24" s="27"/>
      <c r="P24" s="27"/>
      <c r="Q24" s="27"/>
      <c r="R24" s="175"/>
      <c r="S24" s="197"/>
      <c r="T24" s="175"/>
      <c r="U24" s="190"/>
      <c r="V24" s="1"/>
      <c r="W24" s="1"/>
    </row>
    <row r="25" spans="1:23" ht="34.5" customHeight="1">
      <c r="A25" s="227"/>
      <c r="B25" s="258" t="s">
        <v>35</v>
      </c>
      <c r="C25" s="239"/>
      <c r="D25" s="36">
        <v>63003</v>
      </c>
      <c r="E25" s="36">
        <v>4210</v>
      </c>
      <c r="F25" s="69">
        <v>1500</v>
      </c>
      <c r="G25" s="37">
        <v>0</v>
      </c>
      <c r="H25" s="178">
        <v>0</v>
      </c>
      <c r="I25" s="200">
        <v>1500</v>
      </c>
      <c r="J25" s="66">
        <v>0</v>
      </c>
      <c r="K25" s="216"/>
      <c r="L25" s="37"/>
      <c r="M25" s="37"/>
      <c r="N25" s="37"/>
      <c r="O25" s="37"/>
      <c r="P25" s="37"/>
      <c r="Q25" s="37"/>
      <c r="R25" s="178"/>
      <c r="S25" s="200"/>
      <c r="T25" s="178"/>
      <c r="U25" s="193"/>
      <c r="V25" s="1"/>
      <c r="W25" s="1"/>
    </row>
    <row r="26" spans="1:23" ht="16.5" customHeight="1">
      <c r="A26" s="227"/>
      <c r="B26" s="259"/>
      <c r="C26" s="240"/>
      <c r="D26" s="32"/>
      <c r="E26" s="32">
        <v>4300</v>
      </c>
      <c r="F26" s="35">
        <v>1500</v>
      </c>
      <c r="G26" s="31">
        <v>824</v>
      </c>
      <c r="H26" s="176">
        <f>G26/F26*100</f>
        <v>54.93333333333334</v>
      </c>
      <c r="I26" s="198">
        <v>1500</v>
      </c>
      <c r="J26" s="63">
        <v>824</v>
      </c>
      <c r="K26" s="217"/>
      <c r="L26" s="31"/>
      <c r="M26" s="31"/>
      <c r="N26" s="31"/>
      <c r="O26" s="31"/>
      <c r="P26" s="31"/>
      <c r="Q26" s="31"/>
      <c r="R26" s="176"/>
      <c r="S26" s="198"/>
      <c r="T26" s="176"/>
      <c r="U26" s="191"/>
      <c r="V26" s="1"/>
      <c r="W26" s="1"/>
    </row>
    <row r="27" spans="1:23" ht="15.75">
      <c r="A27" s="227"/>
      <c r="B27" s="255" t="s">
        <v>36</v>
      </c>
      <c r="C27" s="238"/>
      <c r="D27" s="23"/>
      <c r="E27" s="23"/>
      <c r="F27" s="22">
        <v>3000</v>
      </c>
      <c r="G27" s="22">
        <f>SUM(G25:G26)</f>
        <v>824</v>
      </c>
      <c r="H27" s="179">
        <f>G27/F27*100</f>
        <v>27.46666666666667</v>
      </c>
      <c r="I27" s="201">
        <v>3000</v>
      </c>
      <c r="J27" s="65">
        <f>SUM(J25:J26)</f>
        <v>824</v>
      </c>
      <c r="K27" s="214"/>
      <c r="L27" s="20"/>
      <c r="M27" s="20"/>
      <c r="N27" s="20"/>
      <c r="O27" s="20"/>
      <c r="P27" s="20"/>
      <c r="Q27" s="20"/>
      <c r="R27" s="177"/>
      <c r="S27" s="199"/>
      <c r="T27" s="177"/>
      <c r="U27" s="192"/>
      <c r="V27" s="1"/>
      <c r="W27" s="1"/>
    </row>
    <row r="28" spans="1:23" ht="31.5">
      <c r="A28" s="227"/>
      <c r="B28" s="253" t="s">
        <v>37</v>
      </c>
      <c r="C28" s="233">
        <v>700</v>
      </c>
      <c r="D28" s="34"/>
      <c r="E28" s="34"/>
      <c r="F28" s="27"/>
      <c r="G28" s="27"/>
      <c r="H28" s="175"/>
      <c r="I28" s="197"/>
      <c r="J28" s="61"/>
      <c r="K28" s="215"/>
      <c r="L28" s="27"/>
      <c r="M28" s="27"/>
      <c r="N28" s="27"/>
      <c r="O28" s="27"/>
      <c r="P28" s="27"/>
      <c r="Q28" s="27"/>
      <c r="R28" s="175"/>
      <c r="S28" s="197"/>
      <c r="T28" s="175"/>
      <c r="U28" s="190"/>
      <c r="V28" s="1"/>
      <c r="W28" s="1"/>
    </row>
    <row r="29" spans="1:23" ht="31.5">
      <c r="A29" s="227"/>
      <c r="B29" s="258" t="s">
        <v>38</v>
      </c>
      <c r="C29" s="239"/>
      <c r="D29" s="36">
        <v>70005</v>
      </c>
      <c r="E29" s="36">
        <v>4170</v>
      </c>
      <c r="F29" s="37">
        <v>800</v>
      </c>
      <c r="G29" s="37">
        <v>0</v>
      </c>
      <c r="H29" s="178">
        <v>0</v>
      </c>
      <c r="I29" s="200">
        <v>800</v>
      </c>
      <c r="J29" s="66">
        <v>0</v>
      </c>
      <c r="K29" s="216">
        <v>800</v>
      </c>
      <c r="L29" s="37">
        <v>0</v>
      </c>
      <c r="M29" s="37"/>
      <c r="N29" s="37"/>
      <c r="O29" s="37"/>
      <c r="P29" s="37"/>
      <c r="Q29" s="37"/>
      <c r="R29" s="178"/>
      <c r="S29" s="200"/>
      <c r="T29" s="178"/>
      <c r="U29" s="193"/>
      <c r="V29" s="1"/>
      <c r="W29" s="1"/>
    </row>
    <row r="30" spans="1:23" ht="15.75">
      <c r="A30" s="227"/>
      <c r="B30" s="258"/>
      <c r="C30" s="239"/>
      <c r="D30" s="36"/>
      <c r="E30" s="36">
        <v>4210</v>
      </c>
      <c r="F30" s="37">
        <v>2000</v>
      </c>
      <c r="G30" s="37">
        <v>120.4</v>
      </c>
      <c r="H30" s="178">
        <f>G30/F30*100</f>
        <v>6.0200000000000005</v>
      </c>
      <c r="I30" s="200">
        <v>2000</v>
      </c>
      <c r="J30" s="66">
        <v>120.4</v>
      </c>
      <c r="K30" s="216"/>
      <c r="L30" s="37"/>
      <c r="M30" s="37"/>
      <c r="N30" s="37"/>
      <c r="O30" s="37"/>
      <c r="P30" s="37"/>
      <c r="Q30" s="37"/>
      <c r="R30" s="178"/>
      <c r="S30" s="200"/>
      <c r="T30" s="178"/>
      <c r="U30" s="193"/>
      <c r="V30" s="1"/>
      <c r="W30" s="1"/>
    </row>
    <row r="31" spans="1:23" ht="15.75">
      <c r="A31" s="227"/>
      <c r="B31" s="258"/>
      <c r="C31" s="239"/>
      <c r="D31" s="36"/>
      <c r="E31" s="36">
        <v>4300</v>
      </c>
      <c r="F31" s="37">
        <v>68700</v>
      </c>
      <c r="G31" s="37">
        <v>24364</v>
      </c>
      <c r="H31" s="178">
        <f>G31/F31*100</f>
        <v>35.464337700145556</v>
      </c>
      <c r="I31" s="200">
        <v>68700</v>
      </c>
      <c r="J31" s="66">
        <v>24364</v>
      </c>
      <c r="K31" s="216"/>
      <c r="L31" s="37"/>
      <c r="M31" s="37"/>
      <c r="N31" s="37"/>
      <c r="O31" s="37"/>
      <c r="P31" s="37"/>
      <c r="Q31" s="37"/>
      <c r="R31" s="178"/>
      <c r="S31" s="200"/>
      <c r="T31" s="178"/>
      <c r="U31" s="193"/>
      <c r="V31" s="1"/>
      <c r="W31" s="1"/>
    </row>
    <row r="32" spans="1:23" ht="15.75">
      <c r="A32" s="227"/>
      <c r="B32" s="258"/>
      <c r="C32" s="239"/>
      <c r="D32" s="36"/>
      <c r="E32" s="36">
        <v>6050</v>
      </c>
      <c r="F32" s="37">
        <v>175286</v>
      </c>
      <c r="G32" s="37">
        <v>14200</v>
      </c>
      <c r="H32" s="178">
        <f>G32/F32*100</f>
        <v>8.101046290063096</v>
      </c>
      <c r="I32" s="200">
        <v>0</v>
      </c>
      <c r="J32" s="66">
        <v>0</v>
      </c>
      <c r="K32" s="216"/>
      <c r="L32" s="37"/>
      <c r="M32" s="37"/>
      <c r="N32" s="37"/>
      <c r="O32" s="37"/>
      <c r="P32" s="37"/>
      <c r="Q32" s="37"/>
      <c r="R32" s="178"/>
      <c r="S32" s="200">
        <v>175286</v>
      </c>
      <c r="T32" s="178">
        <v>14200</v>
      </c>
      <c r="U32" s="193">
        <f>T32/S32*100</f>
        <v>8.101046290063096</v>
      </c>
      <c r="V32" s="1"/>
      <c r="W32" s="1"/>
    </row>
    <row r="33" spans="1:23" ht="15.75">
      <c r="A33" s="227"/>
      <c r="B33" s="259"/>
      <c r="C33" s="240"/>
      <c r="D33" s="32"/>
      <c r="E33" s="32">
        <v>6055</v>
      </c>
      <c r="F33" s="31">
        <v>76000</v>
      </c>
      <c r="G33" s="31">
        <v>0</v>
      </c>
      <c r="H33" s="176">
        <v>0</v>
      </c>
      <c r="I33" s="198">
        <v>0</v>
      </c>
      <c r="J33" s="63">
        <v>0</v>
      </c>
      <c r="K33" s="217"/>
      <c r="L33" s="31"/>
      <c r="M33" s="31"/>
      <c r="N33" s="31"/>
      <c r="O33" s="31"/>
      <c r="P33" s="31"/>
      <c r="Q33" s="31"/>
      <c r="R33" s="176"/>
      <c r="S33" s="198">
        <v>76000</v>
      </c>
      <c r="T33" s="176">
        <v>0</v>
      </c>
      <c r="U33" s="191">
        <f>T33/S33*100</f>
        <v>0</v>
      </c>
      <c r="V33" s="1"/>
      <c r="W33" s="1"/>
    </row>
    <row r="34" spans="1:23" ht="16.5" thickBot="1">
      <c r="A34" s="228"/>
      <c r="B34" s="260" t="s">
        <v>39</v>
      </c>
      <c r="C34" s="241"/>
      <c r="D34" s="73"/>
      <c r="E34" s="73"/>
      <c r="F34" s="80">
        <f>SUM(F29:F33)</f>
        <v>322786</v>
      </c>
      <c r="G34" s="80">
        <f>SUM(G29:G33)</f>
        <v>38684.4</v>
      </c>
      <c r="H34" s="180">
        <v>13.14</v>
      </c>
      <c r="I34" s="202">
        <f>SUM(I29:I33)</f>
        <v>71500</v>
      </c>
      <c r="J34" s="81">
        <f>SUM(J29:J31)</f>
        <v>24484.4</v>
      </c>
      <c r="K34" s="218">
        <v>800</v>
      </c>
      <c r="L34" s="74">
        <v>0</v>
      </c>
      <c r="M34" s="74"/>
      <c r="N34" s="74"/>
      <c r="O34" s="74"/>
      <c r="P34" s="74"/>
      <c r="Q34" s="80"/>
      <c r="R34" s="180"/>
      <c r="S34" s="202">
        <f>SUM(S29:S33)</f>
        <v>251286</v>
      </c>
      <c r="T34" s="180">
        <f>SUM(T32:T33)</f>
        <v>14200</v>
      </c>
      <c r="U34" s="319">
        <f>T34/S34*100</f>
        <v>5.6509316078094285</v>
      </c>
      <c r="V34" s="1"/>
      <c r="W34" s="1"/>
    </row>
    <row r="35" spans="1:23" ht="31.5">
      <c r="A35" s="229"/>
      <c r="B35" s="261" t="s">
        <v>40</v>
      </c>
      <c r="C35" s="242">
        <v>710</v>
      </c>
      <c r="D35" s="77"/>
      <c r="E35" s="77"/>
      <c r="F35" s="78"/>
      <c r="G35" s="78"/>
      <c r="H35" s="181"/>
      <c r="I35" s="203"/>
      <c r="J35" s="79"/>
      <c r="K35" s="219"/>
      <c r="L35" s="78"/>
      <c r="M35" s="78"/>
      <c r="N35" s="78"/>
      <c r="O35" s="78"/>
      <c r="P35" s="78"/>
      <c r="Q35" s="78"/>
      <c r="R35" s="181"/>
      <c r="S35" s="203"/>
      <c r="T35" s="181"/>
      <c r="U35" s="318"/>
      <c r="V35" s="1"/>
      <c r="W35" s="1"/>
    </row>
    <row r="36" spans="1:23" ht="31.5">
      <c r="A36" s="227"/>
      <c r="B36" s="258" t="s">
        <v>41</v>
      </c>
      <c r="C36" s="239"/>
      <c r="D36" s="36">
        <v>71004</v>
      </c>
      <c r="E36" s="36">
        <v>4170</v>
      </c>
      <c r="F36" s="37">
        <v>22000</v>
      </c>
      <c r="G36" s="37">
        <v>15554</v>
      </c>
      <c r="H36" s="178">
        <f>G36/F36*100</f>
        <v>70.7</v>
      </c>
      <c r="I36" s="200">
        <v>22000</v>
      </c>
      <c r="J36" s="66">
        <v>15554</v>
      </c>
      <c r="K36" s="216">
        <v>22000</v>
      </c>
      <c r="L36" s="37">
        <v>15554</v>
      </c>
      <c r="M36" s="37"/>
      <c r="N36" s="37"/>
      <c r="O36" s="37"/>
      <c r="P36" s="37"/>
      <c r="Q36" s="37"/>
      <c r="R36" s="178"/>
      <c r="S36" s="200"/>
      <c r="T36" s="178"/>
      <c r="U36" s="193"/>
      <c r="V36" s="1"/>
      <c r="W36" s="1"/>
    </row>
    <row r="37" spans="1:23" ht="15.75">
      <c r="A37" s="227"/>
      <c r="B37" s="258"/>
      <c r="C37" s="239"/>
      <c r="D37" s="36"/>
      <c r="E37" s="36">
        <v>4300</v>
      </c>
      <c r="F37" s="37">
        <v>133600</v>
      </c>
      <c r="G37" s="37">
        <v>899.95</v>
      </c>
      <c r="H37" s="178">
        <f>G37/F37*100</f>
        <v>0.6736152694610779</v>
      </c>
      <c r="I37" s="200">
        <v>133600</v>
      </c>
      <c r="J37" s="66">
        <v>899.95</v>
      </c>
      <c r="K37" s="216"/>
      <c r="L37" s="37"/>
      <c r="M37" s="37"/>
      <c r="N37" s="37"/>
      <c r="O37" s="37"/>
      <c r="P37" s="37"/>
      <c r="Q37" s="37"/>
      <c r="R37" s="178"/>
      <c r="S37" s="200"/>
      <c r="T37" s="176"/>
      <c r="U37" s="191"/>
      <c r="V37" s="1"/>
      <c r="W37" s="1"/>
    </row>
    <row r="38" spans="1:23" ht="15.75">
      <c r="A38" s="227"/>
      <c r="B38" s="262" t="s">
        <v>118</v>
      </c>
      <c r="C38" s="238"/>
      <c r="D38" s="23"/>
      <c r="E38" s="23"/>
      <c r="F38" s="20">
        <f>SUM(F36:F37)</f>
        <v>155600</v>
      </c>
      <c r="G38" s="20">
        <f>SUM(G36:G37)</f>
        <v>16453.95</v>
      </c>
      <c r="H38" s="177">
        <f>G38/F38*100</f>
        <v>10.574517994858612</v>
      </c>
      <c r="I38" s="199">
        <f>SUM(I36:I37)</f>
        <v>155600</v>
      </c>
      <c r="J38" s="64">
        <f>SUM(J36:J37)</f>
        <v>16453.95</v>
      </c>
      <c r="K38" s="214">
        <f>SUM(K36:K37)</f>
        <v>22000</v>
      </c>
      <c r="L38" s="20">
        <f>SUM(L36:L37)</f>
        <v>15554</v>
      </c>
      <c r="M38" s="20"/>
      <c r="N38" s="20"/>
      <c r="O38" s="20"/>
      <c r="P38" s="20"/>
      <c r="Q38" s="20"/>
      <c r="R38" s="177"/>
      <c r="S38" s="199"/>
      <c r="T38" s="177"/>
      <c r="U38" s="192"/>
      <c r="V38" s="1"/>
      <c r="W38" s="1"/>
    </row>
    <row r="39" spans="1:23" ht="15.75">
      <c r="A39" s="227"/>
      <c r="B39" s="256" t="s">
        <v>42</v>
      </c>
      <c r="C39" s="239"/>
      <c r="D39" s="36">
        <v>71035</v>
      </c>
      <c r="E39" s="36">
        <v>4210</v>
      </c>
      <c r="F39" s="37">
        <v>2200</v>
      </c>
      <c r="G39" s="37">
        <v>72</v>
      </c>
      <c r="H39" s="178">
        <f>G39/F39*100</f>
        <v>3.272727272727273</v>
      </c>
      <c r="I39" s="200">
        <v>2200</v>
      </c>
      <c r="J39" s="66">
        <v>72</v>
      </c>
      <c r="K39" s="216"/>
      <c r="L39" s="37"/>
      <c r="M39" s="37"/>
      <c r="N39" s="37"/>
      <c r="O39" s="37"/>
      <c r="P39" s="37"/>
      <c r="Q39" s="37"/>
      <c r="R39" s="178"/>
      <c r="S39" s="200"/>
      <c r="T39" s="175"/>
      <c r="U39" s="190"/>
      <c r="V39" s="1"/>
      <c r="W39" s="1"/>
    </row>
    <row r="40" spans="1:23" ht="15.75">
      <c r="A40" s="227"/>
      <c r="B40" s="263"/>
      <c r="C40" s="240"/>
      <c r="D40" s="32"/>
      <c r="E40" s="32">
        <v>4300</v>
      </c>
      <c r="F40" s="31">
        <v>300</v>
      </c>
      <c r="G40" s="31">
        <v>0</v>
      </c>
      <c r="H40" s="176"/>
      <c r="I40" s="198">
        <v>300</v>
      </c>
      <c r="J40" s="63"/>
      <c r="K40" s="217"/>
      <c r="L40" s="31"/>
      <c r="M40" s="31"/>
      <c r="N40" s="31"/>
      <c r="O40" s="31"/>
      <c r="P40" s="31"/>
      <c r="Q40" s="31"/>
      <c r="R40" s="176"/>
      <c r="S40" s="198"/>
      <c r="T40" s="176"/>
      <c r="U40" s="191"/>
      <c r="V40" s="1"/>
      <c r="W40" s="1"/>
    </row>
    <row r="41" spans="1:23" ht="15.75">
      <c r="A41" s="227"/>
      <c r="B41" s="263" t="s">
        <v>119</v>
      </c>
      <c r="C41" s="240"/>
      <c r="D41" s="32"/>
      <c r="E41" s="32"/>
      <c r="F41" s="31">
        <v>2500</v>
      </c>
      <c r="G41" s="31">
        <v>72</v>
      </c>
      <c r="H41" s="176">
        <f>G41/F41*100</f>
        <v>2.88</v>
      </c>
      <c r="I41" s="198">
        <v>2500</v>
      </c>
      <c r="J41" s="63">
        <v>72</v>
      </c>
      <c r="K41" s="217"/>
      <c r="L41" s="31"/>
      <c r="M41" s="31"/>
      <c r="N41" s="31"/>
      <c r="O41" s="31"/>
      <c r="P41" s="31"/>
      <c r="Q41" s="31"/>
      <c r="R41" s="176"/>
      <c r="S41" s="198"/>
      <c r="T41" s="177"/>
      <c r="U41" s="192"/>
      <c r="V41" s="1"/>
      <c r="W41" s="1"/>
    </row>
    <row r="42" spans="1:23" ht="15.75">
      <c r="A42" s="227"/>
      <c r="B42" s="255" t="s">
        <v>43</v>
      </c>
      <c r="C42" s="235"/>
      <c r="D42" s="23"/>
      <c r="E42" s="23"/>
      <c r="F42" s="22">
        <f>SUM(F38+F41)</f>
        <v>158100</v>
      </c>
      <c r="G42" s="22">
        <f>SUM(G38+G41)</f>
        <v>16525.95</v>
      </c>
      <c r="H42" s="179">
        <f>G42/F42*100</f>
        <v>10.452846299810247</v>
      </c>
      <c r="I42" s="201">
        <f>SUM(I38+I41)</f>
        <v>158100</v>
      </c>
      <c r="J42" s="65">
        <f>SUM(J38+J41)</f>
        <v>16525.95</v>
      </c>
      <c r="K42" s="214">
        <v>22000</v>
      </c>
      <c r="L42" s="20">
        <v>9100</v>
      </c>
      <c r="M42" s="20"/>
      <c r="N42" s="20"/>
      <c r="O42" s="20"/>
      <c r="P42" s="20"/>
      <c r="Q42" s="20"/>
      <c r="R42" s="177"/>
      <c r="S42" s="199"/>
      <c r="T42" s="177"/>
      <c r="U42" s="192"/>
      <c r="V42" s="1"/>
      <c r="W42" s="1"/>
    </row>
    <row r="43" spans="1:23" ht="31.5">
      <c r="A43" s="227"/>
      <c r="B43" s="253" t="s">
        <v>44</v>
      </c>
      <c r="C43" s="233">
        <v>750</v>
      </c>
      <c r="D43" s="34"/>
      <c r="E43" s="34"/>
      <c r="F43" s="27"/>
      <c r="G43" s="27"/>
      <c r="H43" s="175"/>
      <c r="I43" s="197"/>
      <c r="J43" s="61"/>
      <c r="K43" s="215"/>
      <c r="L43" s="27"/>
      <c r="M43" s="27"/>
      <c r="N43" s="27"/>
      <c r="O43" s="27"/>
      <c r="P43" s="27"/>
      <c r="Q43" s="27"/>
      <c r="R43" s="175"/>
      <c r="S43" s="197"/>
      <c r="T43" s="175"/>
      <c r="U43" s="190"/>
      <c r="V43" s="1"/>
      <c r="W43" s="1"/>
    </row>
    <row r="44" spans="1:23" ht="15.75">
      <c r="A44" s="227"/>
      <c r="B44" s="256" t="s">
        <v>45</v>
      </c>
      <c r="C44" s="236"/>
      <c r="D44" s="36">
        <v>75022</v>
      </c>
      <c r="E44" s="36">
        <v>3030</v>
      </c>
      <c r="F44" s="37">
        <v>108400</v>
      </c>
      <c r="G44" s="37">
        <v>62660</v>
      </c>
      <c r="H44" s="178">
        <f>G44/F44*100</f>
        <v>57.80442804428044</v>
      </c>
      <c r="I44" s="200">
        <v>108400</v>
      </c>
      <c r="J44" s="66">
        <v>62660</v>
      </c>
      <c r="K44" s="216"/>
      <c r="L44" s="37"/>
      <c r="M44" s="37"/>
      <c r="N44" s="37"/>
      <c r="O44" s="37"/>
      <c r="P44" s="37"/>
      <c r="Q44" s="37"/>
      <c r="R44" s="178"/>
      <c r="S44" s="200"/>
      <c r="T44" s="178"/>
      <c r="U44" s="193"/>
      <c r="V44" s="1"/>
      <c r="W44" s="1"/>
    </row>
    <row r="45" spans="1:23" ht="15.75">
      <c r="A45" s="227"/>
      <c r="B45" s="256"/>
      <c r="C45" s="236"/>
      <c r="D45" s="36"/>
      <c r="E45" s="36">
        <v>4210</v>
      </c>
      <c r="F45" s="37">
        <v>2000</v>
      </c>
      <c r="G45" s="37">
        <v>1423.04</v>
      </c>
      <c r="H45" s="178">
        <f>G45/F45*100</f>
        <v>71.15199999999999</v>
      </c>
      <c r="I45" s="200">
        <v>2000</v>
      </c>
      <c r="J45" s="66">
        <v>1423.04</v>
      </c>
      <c r="K45" s="216"/>
      <c r="L45" s="37"/>
      <c r="M45" s="37"/>
      <c r="N45" s="37"/>
      <c r="O45" s="37"/>
      <c r="P45" s="37"/>
      <c r="Q45" s="37"/>
      <c r="R45" s="178"/>
      <c r="S45" s="200"/>
      <c r="T45" s="178"/>
      <c r="U45" s="193"/>
      <c r="V45" s="1"/>
      <c r="W45" s="1"/>
    </row>
    <row r="46" spans="1:23" ht="15.75">
      <c r="A46" s="227"/>
      <c r="B46" s="256"/>
      <c r="C46" s="236"/>
      <c r="D46" s="36"/>
      <c r="E46" s="36">
        <v>4300</v>
      </c>
      <c r="F46" s="37">
        <v>2000</v>
      </c>
      <c r="G46" s="37">
        <v>2000</v>
      </c>
      <c r="H46" s="178">
        <f>G46/F46*100</f>
        <v>100</v>
      </c>
      <c r="I46" s="200">
        <v>2000</v>
      </c>
      <c r="J46" s="66">
        <v>2000</v>
      </c>
      <c r="K46" s="216"/>
      <c r="L46" s="37"/>
      <c r="M46" s="37"/>
      <c r="N46" s="37"/>
      <c r="O46" s="37"/>
      <c r="P46" s="37"/>
      <c r="Q46" s="37"/>
      <c r="R46" s="178"/>
      <c r="S46" s="200"/>
      <c r="T46" s="178"/>
      <c r="U46" s="193"/>
      <c r="V46" s="1"/>
      <c r="W46" s="1"/>
    </row>
    <row r="47" spans="1:23" ht="15.75">
      <c r="A47" s="227"/>
      <c r="B47" s="256"/>
      <c r="C47" s="236"/>
      <c r="D47" s="36"/>
      <c r="E47" s="36">
        <v>4410</v>
      </c>
      <c r="F47" s="37">
        <v>300</v>
      </c>
      <c r="G47" s="37">
        <v>219.68</v>
      </c>
      <c r="H47" s="178">
        <f>G47/F47*100</f>
        <v>73.22666666666667</v>
      </c>
      <c r="I47" s="200">
        <v>300</v>
      </c>
      <c r="J47" s="66">
        <v>219.68</v>
      </c>
      <c r="K47" s="216"/>
      <c r="L47" s="37"/>
      <c r="M47" s="37"/>
      <c r="N47" s="37"/>
      <c r="O47" s="37"/>
      <c r="P47" s="37"/>
      <c r="Q47" s="37"/>
      <c r="R47" s="178"/>
      <c r="S47" s="200"/>
      <c r="T47" s="176"/>
      <c r="U47" s="191"/>
      <c r="V47" s="1"/>
      <c r="W47" s="1"/>
    </row>
    <row r="48" spans="1:23" ht="15.75">
      <c r="A48" s="227"/>
      <c r="B48" s="264" t="s">
        <v>120</v>
      </c>
      <c r="C48" s="243"/>
      <c r="D48" s="23"/>
      <c r="E48" s="23"/>
      <c r="F48" s="20">
        <f>SUM(F44:F47)</f>
        <v>112700</v>
      </c>
      <c r="G48" s="20">
        <f>SUM(G44:G47)</f>
        <v>66302.72</v>
      </c>
      <c r="H48" s="177">
        <f>G48/F48*100</f>
        <v>58.83116237799467</v>
      </c>
      <c r="I48" s="199">
        <f>SUM(I44:I47)</f>
        <v>112700</v>
      </c>
      <c r="J48" s="64">
        <f>SUM(J44:J47)</f>
        <v>66302.72</v>
      </c>
      <c r="K48" s="214"/>
      <c r="L48" s="20"/>
      <c r="M48" s="20"/>
      <c r="N48" s="20"/>
      <c r="O48" s="20"/>
      <c r="P48" s="20"/>
      <c r="Q48" s="20"/>
      <c r="R48" s="177"/>
      <c r="S48" s="199"/>
      <c r="T48" s="177"/>
      <c r="U48" s="192"/>
      <c r="V48" s="1"/>
      <c r="W48" s="1"/>
    </row>
    <row r="49" spans="1:23" ht="15.75">
      <c r="A49" s="227"/>
      <c r="B49" s="256" t="s">
        <v>46</v>
      </c>
      <c r="C49" s="239"/>
      <c r="D49" s="36">
        <v>75023</v>
      </c>
      <c r="E49" s="36">
        <v>3020</v>
      </c>
      <c r="F49" s="37">
        <v>6000</v>
      </c>
      <c r="G49" s="37">
        <v>0</v>
      </c>
      <c r="H49" s="178">
        <v>0</v>
      </c>
      <c r="I49" s="200">
        <v>6000</v>
      </c>
      <c r="J49" s="66">
        <v>0</v>
      </c>
      <c r="K49" s="216"/>
      <c r="L49" s="37"/>
      <c r="M49" s="37"/>
      <c r="N49" s="37"/>
      <c r="O49" s="37"/>
      <c r="P49" s="37"/>
      <c r="Q49" s="37"/>
      <c r="R49" s="178"/>
      <c r="S49" s="200"/>
      <c r="T49" s="175"/>
      <c r="U49" s="190"/>
      <c r="V49" s="1"/>
      <c r="W49" s="1"/>
    </row>
    <row r="50" spans="1:23" ht="15.75">
      <c r="A50" s="227"/>
      <c r="B50" s="256"/>
      <c r="C50" s="239"/>
      <c r="D50" s="36"/>
      <c r="E50" s="36">
        <v>4010</v>
      </c>
      <c r="F50" s="37">
        <v>898500</v>
      </c>
      <c r="G50" s="37">
        <v>663497.97</v>
      </c>
      <c r="H50" s="178">
        <f>G50/F50*100</f>
        <v>73.84507178631051</v>
      </c>
      <c r="I50" s="200">
        <v>898500</v>
      </c>
      <c r="J50" s="66">
        <v>663497.97</v>
      </c>
      <c r="K50" s="216">
        <v>898500</v>
      </c>
      <c r="L50" s="37">
        <v>663497.97</v>
      </c>
      <c r="M50" s="37"/>
      <c r="N50" s="37"/>
      <c r="O50" s="37"/>
      <c r="P50" s="37"/>
      <c r="Q50" s="37"/>
      <c r="R50" s="178"/>
      <c r="S50" s="200"/>
      <c r="T50" s="178"/>
      <c r="U50" s="193"/>
      <c r="V50" s="1"/>
      <c r="W50" s="1"/>
    </row>
    <row r="51" spans="1:23" ht="15.75">
      <c r="A51" s="227"/>
      <c r="B51" s="256"/>
      <c r="C51" s="239"/>
      <c r="D51" s="36"/>
      <c r="E51" s="36">
        <v>4040</v>
      </c>
      <c r="F51" s="37">
        <v>58200</v>
      </c>
      <c r="G51" s="37">
        <v>57441.44</v>
      </c>
      <c r="H51" s="178">
        <f>G51/F51*100</f>
        <v>98.6966323024055</v>
      </c>
      <c r="I51" s="200">
        <v>58200</v>
      </c>
      <c r="J51" s="66">
        <v>57441.44</v>
      </c>
      <c r="K51" s="216">
        <v>58200</v>
      </c>
      <c r="L51" s="37">
        <v>57441.44</v>
      </c>
      <c r="M51" s="37"/>
      <c r="N51" s="37"/>
      <c r="O51" s="37"/>
      <c r="P51" s="37"/>
      <c r="Q51" s="37"/>
      <c r="R51" s="178"/>
      <c r="S51" s="200"/>
      <c r="T51" s="178"/>
      <c r="U51" s="193"/>
      <c r="V51" s="1"/>
      <c r="W51" s="1"/>
    </row>
    <row r="52" spans="1:23" ht="15.75">
      <c r="A52" s="227"/>
      <c r="B52" s="256"/>
      <c r="C52" s="239"/>
      <c r="D52" s="36"/>
      <c r="E52" s="36">
        <v>4110</v>
      </c>
      <c r="F52" s="37">
        <v>165800</v>
      </c>
      <c r="G52" s="37">
        <v>112420.31</v>
      </c>
      <c r="H52" s="178">
        <f>G52/F52*100</f>
        <v>67.80477080820265</v>
      </c>
      <c r="I52" s="200">
        <v>165800</v>
      </c>
      <c r="J52" s="66">
        <v>112420.31</v>
      </c>
      <c r="K52" s="216">
        <v>165800</v>
      </c>
      <c r="L52" s="37">
        <v>112420.31</v>
      </c>
      <c r="M52" s="37"/>
      <c r="N52" s="37"/>
      <c r="O52" s="37"/>
      <c r="P52" s="37"/>
      <c r="Q52" s="37"/>
      <c r="R52" s="178"/>
      <c r="S52" s="200"/>
      <c r="T52" s="178"/>
      <c r="U52" s="193"/>
      <c r="V52" s="1"/>
      <c r="W52" s="1"/>
    </row>
    <row r="53" spans="1:23" ht="15.75">
      <c r="A53" s="227"/>
      <c r="B53" s="256"/>
      <c r="C53" s="239"/>
      <c r="D53" s="36"/>
      <c r="E53" s="36">
        <v>4120</v>
      </c>
      <c r="F53" s="37">
        <v>23700</v>
      </c>
      <c r="G53" s="37">
        <v>15182.72</v>
      </c>
      <c r="H53" s="178">
        <f>G53/F53*100</f>
        <v>64.06210970464134</v>
      </c>
      <c r="I53" s="200">
        <v>23700</v>
      </c>
      <c r="J53" s="66">
        <v>15182.72</v>
      </c>
      <c r="K53" s="216">
        <v>23700</v>
      </c>
      <c r="L53" s="37">
        <v>15182.72</v>
      </c>
      <c r="M53" s="37"/>
      <c r="N53" s="37"/>
      <c r="O53" s="37"/>
      <c r="P53" s="37"/>
      <c r="Q53" s="37"/>
      <c r="R53" s="178"/>
      <c r="S53" s="200"/>
      <c r="T53" s="178"/>
      <c r="U53" s="193"/>
      <c r="V53" s="1"/>
      <c r="W53" s="1"/>
    </row>
    <row r="54" spans="1:23" ht="15.75" hidden="1">
      <c r="A54" s="227"/>
      <c r="B54" s="256"/>
      <c r="C54" s="239"/>
      <c r="D54" s="36"/>
      <c r="E54" s="36"/>
      <c r="F54" s="37"/>
      <c r="G54" s="37"/>
      <c r="H54" s="178"/>
      <c r="I54" s="200"/>
      <c r="J54" s="66"/>
      <c r="K54" s="216"/>
      <c r="L54" s="37"/>
      <c r="M54" s="37"/>
      <c r="N54" s="37"/>
      <c r="O54" s="37"/>
      <c r="P54" s="37"/>
      <c r="Q54" s="37"/>
      <c r="R54" s="178"/>
      <c r="S54" s="200"/>
      <c r="T54" s="178"/>
      <c r="U54" s="193" t="e">
        <f>T54/S54*100</f>
        <v>#DIV/0!</v>
      </c>
      <c r="V54" s="1"/>
      <c r="W54" s="1"/>
    </row>
    <row r="55" spans="1:23" ht="15.75">
      <c r="A55" s="227"/>
      <c r="B55" s="256"/>
      <c r="C55" s="239"/>
      <c r="D55" s="36"/>
      <c r="E55" s="36">
        <v>4140</v>
      </c>
      <c r="F55" s="37">
        <v>10000</v>
      </c>
      <c r="G55" s="37">
        <v>6378.9</v>
      </c>
      <c r="H55" s="178">
        <f aca="true" t="shared" si="1" ref="H55:H70">G55/F55*100</f>
        <v>63.788999999999994</v>
      </c>
      <c r="I55" s="200">
        <v>10000</v>
      </c>
      <c r="J55" s="66">
        <v>6378.9</v>
      </c>
      <c r="K55" s="216"/>
      <c r="L55" s="37"/>
      <c r="M55" s="37"/>
      <c r="N55" s="37"/>
      <c r="O55" s="37"/>
      <c r="P55" s="37"/>
      <c r="Q55" s="37"/>
      <c r="R55" s="178"/>
      <c r="S55" s="200"/>
      <c r="T55" s="178"/>
      <c r="U55" s="193"/>
      <c r="V55" s="1"/>
      <c r="W55" s="1"/>
    </row>
    <row r="56" spans="1:23" ht="15.75">
      <c r="A56" s="227"/>
      <c r="B56" s="256"/>
      <c r="C56" s="239"/>
      <c r="D56" s="36"/>
      <c r="E56" s="36">
        <v>4170</v>
      </c>
      <c r="F56" s="37">
        <v>34400</v>
      </c>
      <c r="G56" s="37">
        <v>25964.26</v>
      </c>
      <c r="H56" s="178">
        <f t="shared" si="1"/>
        <v>75.47749999999999</v>
      </c>
      <c r="I56" s="200">
        <v>34400</v>
      </c>
      <c r="J56" s="66">
        <v>25964.26</v>
      </c>
      <c r="K56" s="216">
        <v>34400</v>
      </c>
      <c r="L56" s="37">
        <v>25964.26</v>
      </c>
      <c r="M56" s="37"/>
      <c r="N56" s="37"/>
      <c r="O56" s="37"/>
      <c r="P56" s="37"/>
      <c r="Q56" s="37"/>
      <c r="R56" s="178"/>
      <c r="S56" s="200"/>
      <c r="T56" s="178"/>
      <c r="U56" s="193"/>
      <c r="V56" s="1"/>
      <c r="W56" s="1"/>
    </row>
    <row r="57" spans="1:23" ht="15.75">
      <c r="A57" s="227"/>
      <c r="B57" s="256"/>
      <c r="C57" s="239"/>
      <c r="D57" s="36"/>
      <c r="E57" s="36">
        <v>4210</v>
      </c>
      <c r="F57" s="37">
        <v>187000</v>
      </c>
      <c r="G57" s="37">
        <v>88594.26</v>
      </c>
      <c r="H57" s="178">
        <f t="shared" si="1"/>
        <v>47.37660962566845</v>
      </c>
      <c r="I57" s="200">
        <v>187000</v>
      </c>
      <c r="J57" s="66">
        <v>88594.26</v>
      </c>
      <c r="K57" s="216"/>
      <c r="L57" s="37"/>
      <c r="M57" s="37"/>
      <c r="N57" s="37"/>
      <c r="O57" s="37"/>
      <c r="P57" s="37"/>
      <c r="Q57" s="37"/>
      <c r="R57" s="178"/>
      <c r="S57" s="200"/>
      <c r="T57" s="178"/>
      <c r="U57" s="193"/>
      <c r="V57" s="1"/>
      <c r="W57" s="1"/>
    </row>
    <row r="58" spans="1:23" ht="15.75">
      <c r="A58" s="227"/>
      <c r="B58" s="256"/>
      <c r="C58" s="239"/>
      <c r="D58" s="36"/>
      <c r="E58" s="36">
        <v>4260</v>
      </c>
      <c r="F58" s="37">
        <v>50000</v>
      </c>
      <c r="G58" s="37">
        <v>19910.35</v>
      </c>
      <c r="H58" s="178">
        <f t="shared" si="1"/>
        <v>39.820699999999995</v>
      </c>
      <c r="I58" s="200">
        <v>50000</v>
      </c>
      <c r="J58" s="66">
        <v>19910.35</v>
      </c>
      <c r="K58" s="216"/>
      <c r="L58" s="37"/>
      <c r="M58" s="37"/>
      <c r="N58" s="37"/>
      <c r="O58" s="37"/>
      <c r="P58" s="37"/>
      <c r="Q58" s="37"/>
      <c r="R58" s="178"/>
      <c r="S58" s="200"/>
      <c r="T58" s="178"/>
      <c r="U58" s="193"/>
      <c r="V58" s="1"/>
      <c r="W58" s="1"/>
    </row>
    <row r="59" spans="1:23" ht="15.75">
      <c r="A59" s="227"/>
      <c r="B59" s="256"/>
      <c r="C59" s="239"/>
      <c r="D59" s="36"/>
      <c r="E59" s="36">
        <v>4270</v>
      </c>
      <c r="F59" s="37">
        <v>185000</v>
      </c>
      <c r="G59" s="37">
        <v>507.01</v>
      </c>
      <c r="H59" s="178">
        <f t="shared" si="1"/>
        <v>0.2740594594594595</v>
      </c>
      <c r="I59" s="200">
        <v>185000</v>
      </c>
      <c r="J59" s="66">
        <v>507.01</v>
      </c>
      <c r="K59" s="216"/>
      <c r="L59" s="37"/>
      <c r="M59" s="37"/>
      <c r="N59" s="37"/>
      <c r="O59" s="37"/>
      <c r="P59" s="37"/>
      <c r="Q59" s="37"/>
      <c r="R59" s="178"/>
      <c r="S59" s="200"/>
      <c r="T59" s="178"/>
      <c r="U59" s="193"/>
      <c r="V59" s="1"/>
      <c r="W59" s="1"/>
    </row>
    <row r="60" spans="1:23" ht="15.75">
      <c r="A60" s="227"/>
      <c r="B60" s="256"/>
      <c r="C60" s="239"/>
      <c r="D60" s="36"/>
      <c r="E60" s="36">
        <v>4300</v>
      </c>
      <c r="F60" s="37">
        <v>181084</v>
      </c>
      <c r="G60" s="37">
        <v>71026.13</v>
      </c>
      <c r="H60" s="178">
        <f t="shared" si="1"/>
        <v>39.22275297651919</v>
      </c>
      <c r="I60" s="200">
        <v>181084</v>
      </c>
      <c r="J60" s="66">
        <v>71026.13</v>
      </c>
      <c r="K60" s="216"/>
      <c r="L60" s="37"/>
      <c r="M60" s="37"/>
      <c r="N60" s="37"/>
      <c r="O60" s="37"/>
      <c r="P60" s="37"/>
      <c r="Q60" s="37"/>
      <c r="R60" s="178"/>
      <c r="S60" s="200"/>
      <c r="T60" s="178"/>
      <c r="U60" s="193"/>
      <c r="V60" s="1"/>
      <c r="W60" s="1"/>
    </row>
    <row r="61" spans="1:23" ht="15.75">
      <c r="A61" s="227"/>
      <c r="B61" s="256"/>
      <c r="C61" s="239"/>
      <c r="D61" s="36"/>
      <c r="E61" s="36">
        <v>4350</v>
      </c>
      <c r="F61" s="37">
        <v>20000</v>
      </c>
      <c r="G61" s="37">
        <v>3452.36</v>
      </c>
      <c r="H61" s="178">
        <f t="shared" si="1"/>
        <v>17.2618</v>
      </c>
      <c r="I61" s="200">
        <v>20000</v>
      </c>
      <c r="J61" s="66">
        <v>3452.36</v>
      </c>
      <c r="K61" s="216"/>
      <c r="L61" s="37"/>
      <c r="M61" s="37"/>
      <c r="N61" s="37"/>
      <c r="O61" s="37"/>
      <c r="P61" s="37"/>
      <c r="Q61" s="37"/>
      <c r="R61" s="178"/>
      <c r="S61" s="200"/>
      <c r="T61" s="178"/>
      <c r="U61" s="193"/>
      <c r="V61" s="1"/>
      <c r="W61" s="1"/>
    </row>
    <row r="62" spans="1:23" ht="15.75">
      <c r="A62" s="227"/>
      <c r="B62" s="256"/>
      <c r="C62" s="239"/>
      <c r="D62" s="36"/>
      <c r="E62" s="36">
        <v>4410</v>
      </c>
      <c r="F62" s="37">
        <v>40000</v>
      </c>
      <c r="G62" s="37">
        <v>17198.14</v>
      </c>
      <c r="H62" s="178">
        <f t="shared" si="1"/>
        <v>42.99535</v>
      </c>
      <c r="I62" s="200">
        <v>40000</v>
      </c>
      <c r="J62" s="66">
        <v>17198.14</v>
      </c>
      <c r="K62" s="216"/>
      <c r="L62" s="37"/>
      <c r="M62" s="37"/>
      <c r="N62" s="37"/>
      <c r="O62" s="37"/>
      <c r="P62" s="37"/>
      <c r="Q62" s="37"/>
      <c r="R62" s="178"/>
      <c r="S62" s="200"/>
      <c r="T62" s="178"/>
      <c r="U62" s="193"/>
      <c r="V62" s="1"/>
      <c r="W62" s="1"/>
    </row>
    <row r="63" spans="1:23" ht="15.75">
      <c r="A63" s="227"/>
      <c r="B63" s="256"/>
      <c r="C63" s="239"/>
      <c r="D63" s="36"/>
      <c r="E63" s="36">
        <v>4430</v>
      </c>
      <c r="F63" s="37">
        <v>30000</v>
      </c>
      <c r="G63" s="37">
        <v>29287.02</v>
      </c>
      <c r="H63" s="178">
        <f t="shared" si="1"/>
        <v>97.6234</v>
      </c>
      <c r="I63" s="200">
        <v>30000</v>
      </c>
      <c r="J63" s="66">
        <v>29287.02</v>
      </c>
      <c r="K63" s="216"/>
      <c r="L63" s="37"/>
      <c r="M63" s="37"/>
      <c r="N63" s="37"/>
      <c r="O63" s="37"/>
      <c r="P63" s="37"/>
      <c r="Q63" s="37"/>
      <c r="R63" s="178"/>
      <c r="S63" s="200"/>
      <c r="T63" s="178"/>
      <c r="U63" s="193"/>
      <c r="V63" s="1"/>
      <c r="W63" s="1"/>
    </row>
    <row r="64" spans="1:23" ht="15.75">
      <c r="A64" s="227"/>
      <c r="B64" s="256"/>
      <c r="C64" s="239"/>
      <c r="D64" s="36"/>
      <c r="E64" s="36">
        <v>4440</v>
      </c>
      <c r="F64" s="37">
        <v>24527</v>
      </c>
      <c r="G64" s="37">
        <v>24527</v>
      </c>
      <c r="H64" s="178">
        <f t="shared" si="1"/>
        <v>100</v>
      </c>
      <c r="I64" s="200">
        <v>24527</v>
      </c>
      <c r="J64" s="66">
        <v>24527</v>
      </c>
      <c r="K64" s="216"/>
      <c r="L64" s="37"/>
      <c r="M64" s="37"/>
      <c r="N64" s="37"/>
      <c r="O64" s="37"/>
      <c r="P64" s="37"/>
      <c r="Q64" s="37"/>
      <c r="R64" s="178"/>
      <c r="S64" s="200"/>
      <c r="T64" s="178"/>
      <c r="U64" s="193"/>
      <c r="V64" s="1"/>
      <c r="W64" s="1"/>
    </row>
    <row r="65" spans="1:23" ht="15.75">
      <c r="A65" s="227"/>
      <c r="B65" s="256"/>
      <c r="C65" s="239"/>
      <c r="D65" s="36"/>
      <c r="E65" s="36">
        <v>4500</v>
      </c>
      <c r="F65" s="37">
        <v>3000</v>
      </c>
      <c r="G65" s="37">
        <v>2000</v>
      </c>
      <c r="H65" s="178">
        <f t="shared" si="1"/>
        <v>66.66666666666666</v>
      </c>
      <c r="I65" s="200">
        <v>3000</v>
      </c>
      <c r="J65" s="66">
        <v>2000</v>
      </c>
      <c r="K65" s="216"/>
      <c r="L65" s="37"/>
      <c r="M65" s="37"/>
      <c r="N65" s="37"/>
      <c r="O65" s="37"/>
      <c r="P65" s="37"/>
      <c r="Q65" s="37"/>
      <c r="R65" s="178"/>
      <c r="S65" s="200"/>
      <c r="T65" s="178"/>
      <c r="U65" s="193"/>
      <c r="V65" s="1"/>
      <c r="W65" s="1"/>
    </row>
    <row r="66" spans="1:23" ht="15.75">
      <c r="A66" s="227"/>
      <c r="B66" s="256"/>
      <c r="C66" s="239"/>
      <c r="D66" s="36"/>
      <c r="E66" s="36">
        <v>6060</v>
      </c>
      <c r="F66" s="37">
        <v>25000</v>
      </c>
      <c r="G66" s="37">
        <v>24574.77</v>
      </c>
      <c r="H66" s="178">
        <f t="shared" si="1"/>
        <v>98.29908</v>
      </c>
      <c r="I66" s="200"/>
      <c r="J66" s="66"/>
      <c r="K66" s="216"/>
      <c r="L66" s="37"/>
      <c r="M66" s="37"/>
      <c r="N66" s="37"/>
      <c r="O66" s="37"/>
      <c r="P66" s="37"/>
      <c r="Q66" s="37"/>
      <c r="R66" s="178"/>
      <c r="S66" s="200">
        <v>25000</v>
      </c>
      <c r="T66" s="176">
        <v>24574.77</v>
      </c>
      <c r="U66" s="191">
        <f>T66/S66*100</f>
        <v>98.29908</v>
      </c>
      <c r="V66" s="1"/>
      <c r="W66" s="1"/>
    </row>
    <row r="67" spans="1:23" ht="15.75">
      <c r="A67" s="227"/>
      <c r="B67" s="264" t="s">
        <v>121</v>
      </c>
      <c r="C67" s="238"/>
      <c r="D67" s="23"/>
      <c r="E67" s="23"/>
      <c r="F67" s="20">
        <f>SUM(F49:F66)</f>
        <v>1942211</v>
      </c>
      <c r="G67" s="20">
        <f>SUM(G49:G66)</f>
        <v>1161962.6400000001</v>
      </c>
      <c r="H67" s="177">
        <f t="shared" si="1"/>
        <v>59.826797397399154</v>
      </c>
      <c r="I67" s="199">
        <f>SUM(I49:I66)</f>
        <v>1917211</v>
      </c>
      <c r="J67" s="64">
        <f>SUM(J49:J66)</f>
        <v>1137387.87</v>
      </c>
      <c r="K67" s="214">
        <f>SUM(K49:K66)</f>
        <v>1180600</v>
      </c>
      <c r="L67" s="20">
        <f>SUM(L50:L66)</f>
        <v>874506.7</v>
      </c>
      <c r="M67" s="20"/>
      <c r="N67" s="20"/>
      <c r="O67" s="20"/>
      <c r="P67" s="20"/>
      <c r="Q67" s="20"/>
      <c r="R67" s="177"/>
      <c r="S67" s="199">
        <f>SUM(S66)</f>
        <v>25000</v>
      </c>
      <c r="T67" s="177">
        <f>SUM(T66)</f>
        <v>24574.77</v>
      </c>
      <c r="U67" s="192">
        <f>T67/S67*100</f>
        <v>98.29908</v>
      </c>
      <c r="V67" s="1"/>
      <c r="W67" s="1"/>
    </row>
    <row r="68" spans="1:23" ht="15.75">
      <c r="A68" s="227"/>
      <c r="B68" s="256" t="s">
        <v>47</v>
      </c>
      <c r="C68" s="236"/>
      <c r="D68" s="36">
        <v>75075</v>
      </c>
      <c r="E68" s="36">
        <v>4210</v>
      </c>
      <c r="F68" s="37">
        <v>9080</v>
      </c>
      <c r="G68" s="37">
        <v>6485.66</v>
      </c>
      <c r="H68" s="178">
        <f t="shared" si="1"/>
        <v>71.42797356828193</v>
      </c>
      <c r="I68" s="200">
        <v>12080</v>
      </c>
      <c r="J68" s="66">
        <v>6485.66</v>
      </c>
      <c r="K68" s="216"/>
      <c r="L68" s="37"/>
      <c r="M68" s="37"/>
      <c r="N68" s="37"/>
      <c r="O68" s="37"/>
      <c r="P68" s="37"/>
      <c r="Q68" s="37"/>
      <c r="R68" s="178"/>
      <c r="S68" s="200"/>
      <c r="T68" s="175"/>
      <c r="U68" s="190"/>
      <c r="V68" s="1"/>
      <c r="W68" s="1"/>
    </row>
    <row r="69" spans="1:23" ht="15.75">
      <c r="A69" s="227"/>
      <c r="B69" s="256"/>
      <c r="C69" s="236"/>
      <c r="D69" s="36"/>
      <c r="E69" s="36">
        <v>4300</v>
      </c>
      <c r="F69" s="37">
        <v>30000</v>
      </c>
      <c r="G69" s="37">
        <v>29992.75</v>
      </c>
      <c r="H69" s="178">
        <f t="shared" si="1"/>
        <v>99.97583333333333</v>
      </c>
      <c r="I69" s="200">
        <v>30000</v>
      </c>
      <c r="J69" s="66">
        <v>29992.75</v>
      </c>
      <c r="K69" s="216"/>
      <c r="L69" s="37"/>
      <c r="M69" s="37"/>
      <c r="N69" s="37"/>
      <c r="O69" s="37"/>
      <c r="P69" s="37"/>
      <c r="Q69" s="37"/>
      <c r="R69" s="178"/>
      <c r="S69" s="200"/>
      <c r="T69" s="178"/>
      <c r="U69" s="193"/>
      <c r="V69" s="1"/>
      <c r="W69" s="1"/>
    </row>
    <row r="70" spans="1:23" ht="15.75">
      <c r="A70" s="227"/>
      <c r="B70" s="256"/>
      <c r="C70" s="236"/>
      <c r="D70" s="36"/>
      <c r="E70" s="36">
        <v>4430</v>
      </c>
      <c r="F70" s="37">
        <v>3000</v>
      </c>
      <c r="G70" s="37">
        <v>2122</v>
      </c>
      <c r="H70" s="178">
        <f t="shared" si="1"/>
        <v>70.73333333333333</v>
      </c>
      <c r="I70" s="200">
        <v>3000</v>
      </c>
      <c r="J70" s="66">
        <v>2122</v>
      </c>
      <c r="K70" s="216"/>
      <c r="L70" s="37"/>
      <c r="M70" s="37"/>
      <c r="N70" s="37"/>
      <c r="O70" s="37"/>
      <c r="P70" s="37"/>
      <c r="Q70" s="37"/>
      <c r="R70" s="178"/>
      <c r="S70" s="200"/>
      <c r="T70" s="178"/>
      <c r="U70" s="193"/>
      <c r="V70" s="1"/>
      <c r="W70" s="1"/>
    </row>
    <row r="71" spans="1:23" ht="15.75">
      <c r="A71" s="227"/>
      <c r="B71" s="264" t="s">
        <v>122</v>
      </c>
      <c r="C71" s="243"/>
      <c r="D71" s="23"/>
      <c r="E71" s="23"/>
      <c r="F71" s="20">
        <f>SUM(F68:F70)</f>
        <v>42080</v>
      </c>
      <c r="G71" s="20">
        <f>SUM(G68:G70)</f>
        <v>38600.41</v>
      </c>
      <c r="H71" s="177">
        <v>35.73</v>
      </c>
      <c r="I71" s="199">
        <v>42080</v>
      </c>
      <c r="J71" s="64">
        <f>SUM(J68:J70)</f>
        <v>38600.41</v>
      </c>
      <c r="K71" s="214"/>
      <c r="L71" s="20"/>
      <c r="M71" s="20"/>
      <c r="N71" s="20"/>
      <c r="O71" s="20"/>
      <c r="P71" s="20"/>
      <c r="Q71" s="20"/>
      <c r="R71" s="177"/>
      <c r="S71" s="199"/>
      <c r="T71" s="177"/>
      <c r="U71" s="192"/>
      <c r="V71" s="1"/>
      <c r="W71" s="1"/>
    </row>
    <row r="72" spans="1:23" ht="16.5" thickBot="1">
      <c r="A72" s="228"/>
      <c r="B72" s="260" t="s">
        <v>48</v>
      </c>
      <c r="C72" s="244"/>
      <c r="D72" s="73"/>
      <c r="E72" s="73"/>
      <c r="F72" s="80">
        <f>SUM(F48+F67+F71)</f>
        <v>2096991</v>
      </c>
      <c r="G72" s="80">
        <f>SUM(G48+G67+G71)</f>
        <v>1266865.77</v>
      </c>
      <c r="H72" s="180">
        <f>G72/F72*100</f>
        <v>60.413505351238996</v>
      </c>
      <c r="I72" s="202">
        <f>SUM(I48+I67+I71)</f>
        <v>2071991</v>
      </c>
      <c r="J72" s="81">
        <f>SUM(J48+J67+J71)</f>
        <v>1242291</v>
      </c>
      <c r="K72" s="218">
        <v>1180600</v>
      </c>
      <c r="L72" s="74">
        <v>586488.96</v>
      </c>
      <c r="M72" s="74"/>
      <c r="N72" s="74"/>
      <c r="O72" s="74"/>
      <c r="P72" s="74"/>
      <c r="Q72" s="80"/>
      <c r="R72" s="180"/>
      <c r="S72" s="202">
        <v>25000</v>
      </c>
      <c r="T72" s="180">
        <v>24574.77</v>
      </c>
      <c r="U72" s="319">
        <f>T72/S72*100</f>
        <v>98.29908</v>
      </c>
      <c r="V72" s="1"/>
      <c r="W72" s="1"/>
    </row>
    <row r="73" spans="1:23" ht="48" customHeight="1">
      <c r="A73" s="229"/>
      <c r="B73" s="261" t="s">
        <v>49</v>
      </c>
      <c r="C73" s="242">
        <v>754</v>
      </c>
      <c r="D73" s="77"/>
      <c r="E73" s="77"/>
      <c r="F73" s="78"/>
      <c r="G73" s="78"/>
      <c r="H73" s="181"/>
      <c r="I73" s="203"/>
      <c r="J73" s="79"/>
      <c r="K73" s="219"/>
      <c r="L73" s="78"/>
      <c r="M73" s="78"/>
      <c r="N73" s="78"/>
      <c r="O73" s="78"/>
      <c r="P73" s="78"/>
      <c r="Q73" s="78"/>
      <c r="R73" s="181"/>
      <c r="S73" s="203"/>
      <c r="T73" s="181"/>
      <c r="U73" s="318"/>
      <c r="V73" s="1"/>
      <c r="W73" s="1"/>
    </row>
    <row r="74" spans="1:23" ht="15.75">
      <c r="A74" s="227"/>
      <c r="B74" s="256" t="s">
        <v>50</v>
      </c>
      <c r="C74" s="239"/>
      <c r="D74" s="38">
        <v>75403</v>
      </c>
      <c r="E74" s="38">
        <v>4210</v>
      </c>
      <c r="F74" s="37">
        <v>3200</v>
      </c>
      <c r="G74" s="37">
        <v>2422.2</v>
      </c>
      <c r="H74" s="178">
        <f>G74/F74*100</f>
        <v>75.69375</v>
      </c>
      <c r="I74" s="200">
        <v>3200</v>
      </c>
      <c r="J74" s="66">
        <v>2422.2</v>
      </c>
      <c r="K74" s="216"/>
      <c r="L74" s="37"/>
      <c r="M74" s="37"/>
      <c r="N74" s="37"/>
      <c r="O74" s="37"/>
      <c r="P74" s="37"/>
      <c r="Q74" s="37"/>
      <c r="R74" s="178"/>
      <c r="S74" s="200"/>
      <c r="T74" s="178"/>
      <c r="U74" s="193"/>
      <c r="V74" s="1"/>
      <c r="W74" s="1"/>
    </row>
    <row r="75" spans="1:23" ht="15.75">
      <c r="A75" s="227"/>
      <c r="B75" s="256"/>
      <c r="C75" s="239"/>
      <c r="D75" s="38"/>
      <c r="E75" s="38">
        <v>4300</v>
      </c>
      <c r="F75" s="37">
        <v>1300</v>
      </c>
      <c r="G75" s="37">
        <v>1300</v>
      </c>
      <c r="H75" s="178">
        <v>100</v>
      </c>
      <c r="I75" s="200">
        <v>1300</v>
      </c>
      <c r="J75" s="66">
        <v>1300</v>
      </c>
      <c r="K75" s="216"/>
      <c r="L75" s="37"/>
      <c r="M75" s="37"/>
      <c r="N75" s="37"/>
      <c r="O75" s="37"/>
      <c r="P75" s="37"/>
      <c r="Q75" s="37"/>
      <c r="R75" s="178"/>
      <c r="S75" s="200"/>
      <c r="T75" s="178"/>
      <c r="U75" s="193"/>
      <c r="V75" s="1"/>
      <c r="W75" s="1"/>
    </row>
    <row r="76" spans="1:23" ht="15.75">
      <c r="A76" s="227"/>
      <c r="B76" s="256"/>
      <c r="C76" s="239"/>
      <c r="D76" s="38"/>
      <c r="E76" s="38">
        <v>6170</v>
      </c>
      <c r="F76" s="37">
        <v>5500</v>
      </c>
      <c r="G76" s="37">
        <v>0</v>
      </c>
      <c r="H76" s="178">
        <v>0</v>
      </c>
      <c r="I76" s="200"/>
      <c r="J76" s="66"/>
      <c r="K76" s="216"/>
      <c r="L76" s="37"/>
      <c r="M76" s="37"/>
      <c r="N76" s="37"/>
      <c r="O76" s="37"/>
      <c r="P76" s="37"/>
      <c r="Q76" s="37"/>
      <c r="R76" s="178"/>
      <c r="S76" s="200">
        <v>5500</v>
      </c>
      <c r="T76" s="176">
        <v>0</v>
      </c>
      <c r="U76" s="191">
        <f>T76/S76*100</f>
        <v>0</v>
      </c>
      <c r="V76" s="1"/>
      <c r="W76" s="1"/>
    </row>
    <row r="77" spans="1:23" ht="15.75">
      <c r="A77" s="227"/>
      <c r="B77" s="264" t="s">
        <v>123</v>
      </c>
      <c r="C77" s="238"/>
      <c r="D77" s="19"/>
      <c r="E77" s="19"/>
      <c r="F77" s="20">
        <f>SUM(F74:F76)</f>
        <v>10000</v>
      </c>
      <c r="G77" s="20">
        <f>SUM(G74:G76)</f>
        <v>3722.2</v>
      </c>
      <c r="H77" s="177">
        <f aca="true" t="shared" si="2" ref="H77:H86">G77/F77*100</f>
        <v>37.222</v>
      </c>
      <c r="I77" s="199">
        <f>SUM(I74:I75)</f>
        <v>4500</v>
      </c>
      <c r="J77" s="64">
        <f>SUM(J74:J75)</f>
        <v>3722.2</v>
      </c>
      <c r="K77" s="214"/>
      <c r="L77" s="20"/>
      <c r="M77" s="20"/>
      <c r="N77" s="20"/>
      <c r="O77" s="20"/>
      <c r="P77" s="20"/>
      <c r="Q77" s="20"/>
      <c r="R77" s="177"/>
      <c r="S77" s="201">
        <f>SUM(S76)</f>
        <v>5500</v>
      </c>
      <c r="T77" s="177">
        <v>0</v>
      </c>
      <c r="U77" s="191">
        <f>T77/S77*100</f>
        <v>0</v>
      </c>
      <c r="V77" s="1"/>
      <c r="W77" s="1"/>
    </row>
    <row r="78" spans="1:23" ht="15.75">
      <c r="A78" s="227"/>
      <c r="B78" s="256" t="s">
        <v>51</v>
      </c>
      <c r="C78" s="239"/>
      <c r="D78" s="38">
        <v>75412</v>
      </c>
      <c r="E78" s="38">
        <v>2580</v>
      </c>
      <c r="F78" s="37">
        <v>77000</v>
      </c>
      <c r="G78" s="37">
        <v>67000</v>
      </c>
      <c r="H78" s="178">
        <f t="shared" si="2"/>
        <v>87.01298701298701</v>
      </c>
      <c r="I78" s="200">
        <v>77000</v>
      </c>
      <c r="J78" s="66">
        <v>67000</v>
      </c>
      <c r="K78" s="216"/>
      <c r="L78" s="37"/>
      <c r="M78" s="37">
        <v>77000</v>
      </c>
      <c r="N78" s="37">
        <v>67000</v>
      </c>
      <c r="O78" s="37"/>
      <c r="P78" s="37"/>
      <c r="Q78" s="37"/>
      <c r="R78" s="178"/>
      <c r="S78" s="200"/>
      <c r="T78" s="175"/>
      <c r="U78" s="190"/>
      <c r="V78" s="1"/>
      <c r="W78" s="1"/>
    </row>
    <row r="79" spans="1:23" ht="15.75">
      <c r="A79" s="227"/>
      <c r="B79" s="188"/>
      <c r="C79" s="239"/>
      <c r="D79" s="38"/>
      <c r="E79" s="38">
        <v>4210</v>
      </c>
      <c r="F79" s="37">
        <v>19539</v>
      </c>
      <c r="G79" s="68">
        <v>16145.62</v>
      </c>
      <c r="H79" s="178">
        <f t="shared" si="2"/>
        <v>82.63278571063003</v>
      </c>
      <c r="I79" s="200">
        <v>19539</v>
      </c>
      <c r="J79" s="66">
        <v>16145.62</v>
      </c>
      <c r="K79" s="216"/>
      <c r="L79" s="37"/>
      <c r="M79" s="37"/>
      <c r="N79" s="37"/>
      <c r="O79" s="37"/>
      <c r="P79" s="37"/>
      <c r="Q79" s="37"/>
      <c r="R79" s="178"/>
      <c r="S79" s="200"/>
      <c r="T79" s="178"/>
      <c r="U79" s="193"/>
      <c r="V79" s="1"/>
      <c r="W79" s="1"/>
    </row>
    <row r="80" spans="1:23" ht="15.75">
      <c r="A80" s="227"/>
      <c r="B80" s="256"/>
      <c r="C80" s="239"/>
      <c r="D80" s="38"/>
      <c r="E80" s="38">
        <v>4260</v>
      </c>
      <c r="F80" s="37">
        <v>1000</v>
      </c>
      <c r="G80" s="37">
        <v>720.21</v>
      </c>
      <c r="H80" s="178">
        <f t="shared" si="2"/>
        <v>72.021</v>
      </c>
      <c r="I80" s="200">
        <v>1000</v>
      </c>
      <c r="J80" s="66">
        <v>720.21</v>
      </c>
      <c r="K80" s="216"/>
      <c r="L80" s="37"/>
      <c r="M80" s="37"/>
      <c r="N80" s="37"/>
      <c r="O80" s="37"/>
      <c r="P80" s="37"/>
      <c r="Q80" s="37"/>
      <c r="R80" s="178"/>
      <c r="S80" s="200"/>
      <c r="T80" s="178"/>
      <c r="U80" s="193"/>
      <c r="V80" s="1"/>
      <c r="W80" s="1"/>
    </row>
    <row r="81" spans="1:23" ht="15.75">
      <c r="A81" s="227"/>
      <c r="B81" s="256"/>
      <c r="C81" s="239"/>
      <c r="D81" s="38"/>
      <c r="E81" s="38">
        <v>4270</v>
      </c>
      <c r="F81" s="37">
        <v>7564</v>
      </c>
      <c r="G81" s="37">
        <v>7564</v>
      </c>
      <c r="H81" s="178">
        <f t="shared" si="2"/>
        <v>100</v>
      </c>
      <c r="I81" s="200">
        <v>7564</v>
      </c>
      <c r="J81" s="66">
        <v>7564</v>
      </c>
      <c r="K81" s="216"/>
      <c r="L81" s="37"/>
      <c r="M81" s="37"/>
      <c r="N81" s="37"/>
      <c r="O81" s="37"/>
      <c r="P81" s="37"/>
      <c r="Q81" s="37"/>
      <c r="R81" s="178"/>
      <c r="S81" s="200"/>
      <c r="T81" s="178"/>
      <c r="U81" s="193"/>
      <c r="V81" s="1"/>
      <c r="W81" s="1"/>
    </row>
    <row r="82" spans="1:23" ht="15.75">
      <c r="A82" s="227"/>
      <c r="B82" s="256"/>
      <c r="C82" s="239"/>
      <c r="D82" s="38"/>
      <c r="E82" s="38">
        <v>4300</v>
      </c>
      <c r="F82" s="37">
        <v>1460</v>
      </c>
      <c r="G82" s="37">
        <v>1459.58</v>
      </c>
      <c r="H82" s="178">
        <f t="shared" si="2"/>
        <v>99.97123287671232</v>
      </c>
      <c r="I82" s="200">
        <v>1460</v>
      </c>
      <c r="J82" s="66">
        <v>1459.58</v>
      </c>
      <c r="K82" s="216"/>
      <c r="L82" s="37"/>
      <c r="M82" s="37"/>
      <c r="N82" s="37"/>
      <c r="O82" s="37"/>
      <c r="P82" s="37"/>
      <c r="Q82" s="37"/>
      <c r="R82" s="178"/>
      <c r="S82" s="200"/>
      <c r="T82" s="178"/>
      <c r="U82" s="193"/>
      <c r="V82" s="1"/>
      <c r="W82" s="1"/>
    </row>
    <row r="83" spans="1:23" ht="15.75">
      <c r="A83" s="227"/>
      <c r="B83" s="256"/>
      <c r="C83" s="239"/>
      <c r="D83" s="38"/>
      <c r="E83" s="38">
        <v>4410</v>
      </c>
      <c r="F83" s="37">
        <v>11600</v>
      </c>
      <c r="G83" s="37">
        <v>10601.81</v>
      </c>
      <c r="H83" s="178">
        <f t="shared" si="2"/>
        <v>91.39491379310346</v>
      </c>
      <c r="I83" s="200">
        <v>11600</v>
      </c>
      <c r="J83" s="66">
        <v>10601.81</v>
      </c>
      <c r="K83" s="216"/>
      <c r="L83" s="37"/>
      <c r="M83" s="37"/>
      <c r="N83" s="37"/>
      <c r="O83" s="37"/>
      <c r="P83" s="37"/>
      <c r="Q83" s="37"/>
      <c r="R83" s="178"/>
      <c r="S83" s="200"/>
      <c r="T83" s="178"/>
      <c r="U83" s="193"/>
      <c r="V83" s="1"/>
      <c r="W83" s="1"/>
    </row>
    <row r="84" spans="1:23" ht="15.75">
      <c r="A84" s="227"/>
      <c r="B84" s="256"/>
      <c r="C84" s="239"/>
      <c r="D84" s="38"/>
      <c r="E84" s="38">
        <v>4430</v>
      </c>
      <c r="F84" s="37">
        <v>2037</v>
      </c>
      <c r="G84" s="37">
        <v>2037</v>
      </c>
      <c r="H84" s="178">
        <f t="shared" si="2"/>
        <v>100</v>
      </c>
      <c r="I84" s="200">
        <v>2037</v>
      </c>
      <c r="J84" s="66">
        <v>2037</v>
      </c>
      <c r="K84" s="216"/>
      <c r="L84" s="37"/>
      <c r="M84" s="37"/>
      <c r="N84" s="37"/>
      <c r="O84" s="37"/>
      <c r="P84" s="37"/>
      <c r="Q84" s="37"/>
      <c r="R84" s="178"/>
      <c r="S84" s="200"/>
      <c r="T84" s="178"/>
      <c r="U84" s="193"/>
      <c r="V84" s="1"/>
      <c r="W84" s="1"/>
    </row>
    <row r="85" spans="1:23" ht="15.75">
      <c r="A85" s="227"/>
      <c r="B85" s="264" t="s">
        <v>124</v>
      </c>
      <c r="C85" s="238"/>
      <c r="D85" s="19"/>
      <c r="E85" s="19"/>
      <c r="F85" s="20">
        <f>SUM(F78:F84)</f>
        <v>120200</v>
      </c>
      <c r="G85" s="20">
        <f>SUM(G78:G84)</f>
        <v>105528.22</v>
      </c>
      <c r="H85" s="177">
        <f t="shared" si="2"/>
        <v>87.7938602329451</v>
      </c>
      <c r="I85" s="199">
        <f>SUM(I78:I84)</f>
        <v>120200</v>
      </c>
      <c r="J85" s="64">
        <f>SUM(J78:J84)</f>
        <v>105528.22</v>
      </c>
      <c r="K85" s="214"/>
      <c r="L85" s="20"/>
      <c r="M85" s="20"/>
      <c r="N85" s="20"/>
      <c r="O85" s="20"/>
      <c r="P85" s="20"/>
      <c r="Q85" s="20"/>
      <c r="R85" s="177"/>
      <c r="S85" s="199"/>
      <c r="T85" s="177"/>
      <c r="U85" s="192"/>
      <c r="V85" s="1"/>
      <c r="W85" s="1"/>
    </row>
    <row r="86" spans="1:23" ht="15.75">
      <c r="A86" s="227"/>
      <c r="B86" s="255" t="s">
        <v>52</v>
      </c>
      <c r="C86" s="238"/>
      <c r="D86" s="19"/>
      <c r="E86" s="19"/>
      <c r="F86" s="22">
        <f>SUM(F77+F85)</f>
        <v>130200</v>
      </c>
      <c r="G86" s="22">
        <f>SUM(G77+G85)</f>
        <v>109250.42</v>
      </c>
      <c r="H86" s="179">
        <f t="shared" si="2"/>
        <v>83.90969278033793</v>
      </c>
      <c r="I86" s="201">
        <f>SUM(I77+I85)</f>
        <v>124700</v>
      </c>
      <c r="J86" s="65">
        <f>SUM(J77+J85)</f>
        <v>109250.42</v>
      </c>
      <c r="K86" s="214"/>
      <c r="L86" s="20"/>
      <c r="M86" s="20">
        <v>77000</v>
      </c>
      <c r="N86" s="20">
        <f>SUM(N78)</f>
        <v>67000</v>
      </c>
      <c r="O86" s="20"/>
      <c r="P86" s="20"/>
      <c r="Q86" s="20"/>
      <c r="R86" s="177"/>
      <c r="S86" s="199"/>
      <c r="T86" s="177"/>
      <c r="U86" s="192"/>
      <c r="V86" s="1"/>
      <c r="W86" s="1"/>
    </row>
    <row r="87" spans="1:23" ht="142.5" customHeight="1">
      <c r="A87" s="227"/>
      <c r="B87" s="253" t="s">
        <v>53</v>
      </c>
      <c r="C87" s="233">
        <v>756</v>
      </c>
      <c r="D87" s="26"/>
      <c r="E87" s="26"/>
      <c r="F87" s="27"/>
      <c r="G87" s="27"/>
      <c r="H87" s="175"/>
      <c r="I87" s="197"/>
      <c r="J87" s="61"/>
      <c r="K87" s="215"/>
      <c r="L87" s="27"/>
      <c r="M87" s="27"/>
      <c r="N87" s="27"/>
      <c r="O87" s="27"/>
      <c r="P87" s="27"/>
      <c r="Q87" s="27"/>
      <c r="R87" s="175"/>
      <c r="S87" s="197"/>
      <c r="T87" s="175"/>
      <c r="U87" s="190"/>
      <c r="V87" s="1"/>
      <c r="W87" s="1"/>
    </row>
    <row r="88" spans="1:23" ht="47.25">
      <c r="A88" s="227"/>
      <c r="B88" s="258" t="s">
        <v>54</v>
      </c>
      <c r="C88" s="239"/>
      <c r="D88" s="38">
        <v>75647</v>
      </c>
      <c r="E88" s="38">
        <v>4100</v>
      </c>
      <c r="F88" s="37">
        <v>41000</v>
      </c>
      <c r="G88" s="37">
        <v>23119.2</v>
      </c>
      <c r="H88" s="178">
        <f>G88/F88*100</f>
        <v>56.38829268292683</v>
      </c>
      <c r="I88" s="200">
        <v>41000</v>
      </c>
      <c r="J88" s="66">
        <v>23119.2</v>
      </c>
      <c r="K88" s="216">
        <v>41000</v>
      </c>
      <c r="L88" s="37">
        <v>23119.2</v>
      </c>
      <c r="M88" s="37"/>
      <c r="N88" s="37"/>
      <c r="O88" s="37"/>
      <c r="P88" s="37"/>
      <c r="Q88" s="37"/>
      <c r="R88" s="178"/>
      <c r="S88" s="200"/>
      <c r="T88" s="178"/>
      <c r="U88" s="193"/>
      <c r="V88" s="1"/>
      <c r="W88" s="1"/>
    </row>
    <row r="89" spans="1:23" ht="15.75">
      <c r="A89" s="227"/>
      <c r="B89" s="259"/>
      <c r="C89" s="240"/>
      <c r="D89" s="28"/>
      <c r="E89" s="28">
        <v>4210</v>
      </c>
      <c r="F89" s="31">
        <v>2000</v>
      </c>
      <c r="G89" s="31">
        <v>0</v>
      </c>
      <c r="H89" s="176">
        <v>0</v>
      </c>
      <c r="I89" s="198">
        <v>2000</v>
      </c>
      <c r="J89" s="63">
        <v>0</v>
      </c>
      <c r="K89" s="217"/>
      <c r="L89" s="31"/>
      <c r="M89" s="31"/>
      <c r="N89" s="31"/>
      <c r="O89" s="31"/>
      <c r="P89" s="31"/>
      <c r="Q89" s="31"/>
      <c r="R89" s="176"/>
      <c r="S89" s="198"/>
      <c r="T89" s="176"/>
      <c r="U89" s="191"/>
      <c r="V89" s="1"/>
      <c r="W89" s="1"/>
    </row>
    <row r="90" spans="1:23" ht="15.75">
      <c r="A90" s="227"/>
      <c r="B90" s="255" t="s">
        <v>55</v>
      </c>
      <c r="C90" s="235"/>
      <c r="D90" s="23"/>
      <c r="E90" s="23"/>
      <c r="F90" s="22">
        <v>43000</v>
      </c>
      <c r="G90" s="22">
        <f>SUM(G88:G89)</f>
        <v>23119.2</v>
      </c>
      <c r="H90" s="179">
        <v>51.45</v>
      </c>
      <c r="I90" s="201">
        <v>43000</v>
      </c>
      <c r="J90" s="65">
        <f>SUM(J88:J89)</f>
        <v>23119.2</v>
      </c>
      <c r="K90" s="214">
        <v>41000</v>
      </c>
      <c r="L90" s="20">
        <v>23119.2</v>
      </c>
      <c r="M90" s="20"/>
      <c r="N90" s="20"/>
      <c r="O90" s="20"/>
      <c r="P90" s="20"/>
      <c r="Q90" s="20"/>
      <c r="R90" s="177"/>
      <c r="S90" s="199"/>
      <c r="T90" s="177"/>
      <c r="U90" s="192"/>
      <c r="V90" s="1"/>
      <c r="W90" s="1"/>
    </row>
    <row r="91" spans="1:23" ht="31.5">
      <c r="A91" s="227"/>
      <c r="B91" s="253" t="s">
        <v>56</v>
      </c>
      <c r="C91" s="233">
        <v>757</v>
      </c>
      <c r="D91" s="34"/>
      <c r="E91" s="34"/>
      <c r="F91" s="27"/>
      <c r="G91" s="27"/>
      <c r="H91" s="175"/>
      <c r="I91" s="197"/>
      <c r="J91" s="61"/>
      <c r="K91" s="215"/>
      <c r="L91" s="27"/>
      <c r="M91" s="27"/>
      <c r="N91" s="27"/>
      <c r="O91" s="27"/>
      <c r="P91" s="27"/>
      <c r="Q91" s="27"/>
      <c r="R91" s="175"/>
      <c r="S91" s="197"/>
      <c r="T91" s="175"/>
      <c r="U91" s="190"/>
      <c r="V91" s="1"/>
      <c r="W91" s="1"/>
    </row>
    <row r="92" spans="1:23" ht="47.25">
      <c r="A92" s="227"/>
      <c r="B92" s="258" t="s">
        <v>57</v>
      </c>
      <c r="C92" s="239"/>
      <c r="D92" s="36">
        <v>75702</v>
      </c>
      <c r="E92" s="36">
        <v>8070</v>
      </c>
      <c r="F92" s="37">
        <v>14500</v>
      </c>
      <c r="G92" s="37">
        <v>2922.78</v>
      </c>
      <c r="H92" s="178">
        <f>G92/F92*100</f>
        <v>20.157103448275862</v>
      </c>
      <c r="I92" s="200">
        <v>14500</v>
      </c>
      <c r="J92" s="66">
        <v>2922.78</v>
      </c>
      <c r="K92" s="216"/>
      <c r="L92" s="37"/>
      <c r="M92" s="37"/>
      <c r="N92" s="37"/>
      <c r="O92" s="37">
        <v>15000</v>
      </c>
      <c r="P92" s="37">
        <v>1893.14</v>
      </c>
      <c r="Q92" s="37"/>
      <c r="R92" s="178"/>
      <c r="S92" s="200"/>
      <c r="T92" s="178"/>
      <c r="U92" s="193"/>
      <c r="V92" s="1"/>
      <c r="W92" s="1"/>
    </row>
    <row r="93" spans="1:23" ht="15.75">
      <c r="A93" s="227"/>
      <c r="B93" s="259"/>
      <c r="C93" s="366"/>
      <c r="D93" s="32"/>
      <c r="E93" s="32">
        <v>8079</v>
      </c>
      <c r="F93" s="31">
        <v>500</v>
      </c>
      <c r="G93" s="31">
        <v>74.33</v>
      </c>
      <c r="H93" s="176">
        <f>G93/F93*100</f>
        <v>14.865999999999998</v>
      </c>
      <c r="I93" s="198">
        <v>500</v>
      </c>
      <c r="J93" s="63">
        <v>74.33</v>
      </c>
      <c r="K93" s="217"/>
      <c r="L93" s="31"/>
      <c r="M93" s="31"/>
      <c r="N93" s="31"/>
      <c r="O93" s="31"/>
      <c r="P93" s="31"/>
      <c r="Q93" s="31"/>
      <c r="R93" s="176"/>
      <c r="S93" s="198"/>
      <c r="T93" s="176"/>
      <c r="U93" s="191"/>
      <c r="V93" s="1"/>
      <c r="W93" s="1"/>
    </row>
    <row r="94" spans="1:23" ht="15.75">
      <c r="A94" s="227"/>
      <c r="B94" s="255" t="s">
        <v>58</v>
      </c>
      <c r="C94" s="238"/>
      <c r="D94" s="23"/>
      <c r="E94" s="23"/>
      <c r="F94" s="22">
        <v>15000</v>
      </c>
      <c r="G94" s="22">
        <f>SUM(G92:G93)</f>
        <v>2997.11</v>
      </c>
      <c r="H94" s="179">
        <v>12.62</v>
      </c>
      <c r="I94" s="201">
        <v>15000</v>
      </c>
      <c r="J94" s="65">
        <f>SUM(J92:J93)</f>
        <v>2997.11</v>
      </c>
      <c r="K94" s="214"/>
      <c r="L94" s="20"/>
      <c r="M94" s="20"/>
      <c r="N94" s="20"/>
      <c r="O94" s="20">
        <v>15000</v>
      </c>
      <c r="P94" s="20">
        <v>1893.14</v>
      </c>
      <c r="Q94" s="20"/>
      <c r="R94" s="177"/>
      <c r="S94" s="199"/>
      <c r="T94" s="177"/>
      <c r="U94" s="192"/>
      <c r="V94" s="1"/>
      <c r="W94" s="1"/>
    </row>
    <row r="95" spans="1:23" ht="18.75" customHeight="1">
      <c r="A95" s="227"/>
      <c r="B95" s="253" t="s">
        <v>59</v>
      </c>
      <c r="C95" s="233">
        <v>758</v>
      </c>
      <c r="D95" s="34"/>
      <c r="E95" s="34"/>
      <c r="F95" s="27"/>
      <c r="G95" s="27"/>
      <c r="H95" s="175"/>
      <c r="I95" s="197"/>
      <c r="J95" s="61"/>
      <c r="K95" s="215"/>
      <c r="L95" s="27"/>
      <c r="M95" s="27"/>
      <c r="N95" s="27"/>
      <c r="O95" s="27"/>
      <c r="P95" s="27"/>
      <c r="Q95" s="27"/>
      <c r="R95" s="175"/>
      <c r="S95" s="197"/>
      <c r="T95" s="175"/>
      <c r="U95" s="190"/>
      <c r="V95" s="1"/>
      <c r="W95" s="1"/>
    </row>
    <row r="96" spans="1:23" ht="15.75">
      <c r="A96" s="227"/>
      <c r="B96" s="254" t="s">
        <v>60</v>
      </c>
      <c r="C96" s="234"/>
      <c r="D96" s="32">
        <v>75818</v>
      </c>
      <c r="E96" s="32">
        <v>4810</v>
      </c>
      <c r="F96" s="31">
        <v>51800</v>
      </c>
      <c r="G96" s="31">
        <v>0</v>
      </c>
      <c r="H96" s="176">
        <v>0</v>
      </c>
      <c r="I96" s="198">
        <v>51800</v>
      </c>
      <c r="J96" s="63">
        <v>0</v>
      </c>
      <c r="K96" s="217"/>
      <c r="L96" s="31"/>
      <c r="M96" s="31"/>
      <c r="N96" s="31"/>
      <c r="O96" s="31"/>
      <c r="P96" s="31"/>
      <c r="Q96" s="31"/>
      <c r="R96" s="176"/>
      <c r="S96" s="198"/>
      <c r="T96" s="176"/>
      <c r="U96" s="191"/>
      <c r="V96" s="1"/>
      <c r="W96" s="1"/>
    </row>
    <row r="97" spans="1:23" ht="16.5" thickBot="1">
      <c r="A97" s="228"/>
      <c r="B97" s="260" t="s">
        <v>61</v>
      </c>
      <c r="C97" s="241"/>
      <c r="D97" s="73"/>
      <c r="E97" s="73"/>
      <c r="F97" s="80">
        <f>SUM(F96)</f>
        <v>51800</v>
      </c>
      <c r="G97" s="80">
        <v>0</v>
      </c>
      <c r="H97" s="180">
        <v>0</v>
      </c>
      <c r="I97" s="202">
        <f>SUM(I96)</f>
        <v>51800</v>
      </c>
      <c r="J97" s="81">
        <v>0</v>
      </c>
      <c r="K97" s="218"/>
      <c r="L97" s="74"/>
      <c r="M97" s="74"/>
      <c r="N97" s="74"/>
      <c r="O97" s="74"/>
      <c r="P97" s="74"/>
      <c r="Q97" s="74"/>
      <c r="R97" s="182"/>
      <c r="S97" s="204"/>
      <c r="T97" s="182"/>
      <c r="U97" s="317"/>
      <c r="V97" s="1"/>
      <c r="W97" s="1"/>
    </row>
    <row r="98" spans="1:23" ht="31.5">
      <c r="A98" s="229"/>
      <c r="B98" s="261" t="s">
        <v>62</v>
      </c>
      <c r="C98" s="242">
        <v>801</v>
      </c>
      <c r="D98" s="77"/>
      <c r="E98" s="77"/>
      <c r="F98" s="78"/>
      <c r="G98" s="78"/>
      <c r="H98" s="181"/>
      <c r="I98" s="203"/>
      <c r="J98" s="79"/>
      <c r="K98" s="219"/>
      <c r="L98" s="78"/>
      <c r="M98" s="78"/>
      <c r="N98" s="78"/>
      <c r="O98" s="78"/>
      <c r="P98" s="78"/>
      <c r="Q98" s="78"/>
      <c r="R98" s="181"/>
      <c r="S98" s="203"/>
      <c r="T98" s="181"/>
      <c r="U98" s="318"/>
      <c r="V98" s="1"/>
      <c r="W98" s="1"/>
    </row>
    <row r="99" spans="1:23" ht="15.75">
      <c r="A99" s="227"/>
      <c r="B99" s="256" t="s">
        <v>63</v>
      </c>
      <c r="C99" s="245"/>
      <c r="D99" s="36">
        <v>80101</v>
      </c>
      <c r="E99" s="36">
        <v>3020</v>
      </c>
      <c r="F99" s="37">
        <v>101682</v>
      </c>
      <c r="G99" s="37">
        <v>74792.96</v>
      </c>
      <c r="H99" s="178">
        <f aca="true" t="shared" si="3" ref="H99:H173">G99/F99*100</f>
        <v>73.55575224720207</v>
      </c>
      <c r="I99" s="200">
        <v>101682</v>
      </c>
      <c r="J99" s="66">
        <v>74792.96</v>
      </c>
      <c r="K99" s="216"/>
      <c r="L99" s="37"/>
      <c r="M99" s="37"/>
      <c r="N99" s="37"/>
      <c r="O99" s="37"/>
      <c r="P99" s="37"/>
      <c r="Q99" s="37"/>
      <c r="R99" s="178"/>
      <c r="S99" s="200"/>
      <c r="T99" s="178"/>
      <c r="U99" s="193"/>
      <c r="V99" s="1"/>
      <c r="W99" s="1"/>
    </row>
    <row r="100" spans="1:23" ht="15.75">
      <c r="A100" s="227"/>
      <c r="B100" s="256"/>
      <c r="C100" s="245"/>
      <c r="D100" s="36"/>
      <c r="E100" s="36">
        <v>3240</v>
      </c>
      <c r="F100" s="37">
        <v>1200</v>
      </c>
      <c r="G100" s="37">
        <v>1200</v>
      </c>
      <c r="H100" s="178">
        <f t="shared" si="3"/>
        <v>100</v>
      </c>
      <c r="I100" s="200">
        <v>1200</v>
      </c>
      <c r="J100" s="66">
        <v>1200</v>
      </c>
      <c r="K100" s="216"/>
      <c r="L100" s="37"/>
      <c r="M100" s="37"/>
      <c r="N100" s="37"/>
      <c r="O100" s="37"/>
      <c r="P100" s="37"/>
      <c r="Q100" s="37"/>
      <c r="R100" s="178"/>
      <c r="S100" s="200"/>
      <c r="T100" s="178"/>
      <c r="U100" s="193"/>
      <c r="V100" s="1"/>
      <c r="W100" s="1"/>
    </row>
    <row r="101" spans="1:23" ht="15.75">
      <c r="A101" s="227"/>
      <c r="B101" s="256"/>
      <c r="C101" s="245"/>
      <c r="D101" s="36"/>
      <c r="E101" s="36">
        <v>3260</v>
      </c>
      <c r="F101" s="37">
        <v>2723</v>
      </c>
      <c r="G101" s="37">
        <v>2723</v>
      </c>
      <c r="H101" s="178">
        <f t="shared" si="3"/>
        <v>100</v>
      </c>
      <c r="I101" s="200">
        <v>2723</v>
      </c>
      <c r="J101" s="66">
        <v>2723</v>
      </c>
      <c r="K101" s="216"/>
      <c r="L101" s="37"/>
      <c r="M101" s="37"/>
      <c r="N101" s="37"/>
      <c r="O101" s="37"/>
      <c r="P101" s="37"/>
      <c r="Q101" s="37"/>
      <c r="R101" s="178"/>
      <c r="S101" s="200"/>
      <c r="T101" s="178"/>
      <c r="U101" s="193"/>
      <c r="V101" s="1"/>
      <c r="W101" s="1"/>
    </row>
    <row r="102" spans="1:23" ht="15.75">
      <c r="A102" s="227"/>
      <c r="B102" s="256"/>
      <c r="C102" s="245"/>
      <c r="D102" s="36"/>
      <c r="E102" s="36">
        <v>4010</v>
      </c>
      <c r="F102" s="37">
        <v>1534990</v>
      </c>
      <c r="G102" s="37">
        <v>1109140.93</v>
      </c>
      <c r="H102" s="178">
        <f t="shared" si="3"/>
        <v>72.2572088417514</v>
      </c>
      <c r="I102" s="200">
        <v>1534990</v>
      </c>
      <c r="J102" s="66">
        <v>1109140.93</v>
      </c>
      <c r="K102" s="216">
        <v>1534990</v>
      </c>
      <c r="L102" s="37">
        <v>1109140.93</v>
      </c>
      <c r="M102" s="37"/>
      <c r="N102" s="37"/>
      <c r="O102" s="37"/>
      <c r="P102" s="37"/>
      <c r="Q102" s="37"/>
      <c r="R102" s="178"/>
      <c r="S102" s="200"/>
      <c r="T102" s="178"/>
      <c r="U102" s="193"/>
      <c r="V102" s="1"/>
      <c r="W102" s="1"/>
    </row>
    <row r="103" spans="1:23" ht="15.75">
      <c r="A103" s="227"/>
      <c r="B103" s="256"/>
      <c r="C103" s="245"/>
      <c r="D103" s="36"/>
      <c r="E103" s="36">
        <v>4040</v>
      </c>
      <c r="F103" s="37">
        <v>121669</v>
      </c>
      <c r="G103" s="37">
        <v>120103.84</v>
      </c>
      <c r="H103" s="178">
        <f t="shared" si="3"/>
        <v>98.71359179412997</v>
      </c>
      <c r="I103" s="200">
        <v>121669</v>
      </c>
      <c r="J103" s="66">
        <v>120103.84</v>
      </c>
      <c r="K103" s="216">
        <v>121669</v>
      </c>
      <c r="L103" s="37">
        <v>120103.84</v>
      </c>
      <c r="M103" s="37"/>
      <c r="N103" s="37"/>
      <c r="O103" s="37"/>
      <c r="P103" s="37"/>
      <c r="Q103" s="37"/>
      <c r="R103" s="178"/>
      <c r="S103" s="200"/>
      <c r="T103" s="178"/>
      <c r="U103" s="193"/>
      <c r="V103" s="1"/>
      <c r="W103" s="1"/>
    </row>
    <row r="104" spans="1:23" ht="15.75">
      <c r="A104" s="227"/>
      <c r="B104" s="256"/>
      <c r="C104" s="245"/>
      <c r="D104" s="36"/>
      <c r="E104" s="36">
        <v>4110</v>
      </c>
      <c r="F104" s="37">
        <v>317277</v>
      </c>
      <c r="G104" s="37">
        <v>215306.28</v>
      </c>
      <c r="H104" s="178">
        <f t="shared" si="3"/>
        <v>67.86066434062349</v>
      </c>
      <c r="I104" s="200">
        <v>317277</v>
      </c>
      <c r="J104" s="66">
        <v>215306.28</v>
      </c>
      <c r="K104" s="216">
        <v>317277</v>
      </c>
      <c r="L104" s="37">
        <v>215306.28</v>
      </c>
      <c r="M104" s="37"/>
      <c r="N104" s="37"/>
      <c r="O104" s="37"/>
      <c r="P104" s="37"/>
      <c r="Q104" s="37"/>
      <c r="R104" s="178"/>
      <c r="S104" s="200"/>
      <c r="T104" s="178"/>
      <c r="U104" s="193"/>
      <c r="V104" s="1"/>
      <c r="W104" s="1"/>
    </row>
    <row r="105" spans="1:23" ht="15.75">
      <c r="A105" s="227"/>
      <c r="B105" s="256"/>
      <c r="C105" s="245"/>
      <c r="D105" s="36"/>
      <c r="E105" s="36">
        <v>4120</v>
      </c>
      <c r="F105" s="37">
        <v>43208</v>
      </c>
      <c r="G105" s="37">
        <v>30171</v>
      </c>
      <c r="H105" s="178">
        <f t="shared" si="3"/>
        <v>69.82734678763191</v>
      </c>
      <c r="I105" s="200">
        <v>43208</v>
      </c>
      <c r="J105" s="66">
        <v>30171</v>
      </c>
      <c r="K105" s="216">
        <v>43208</v>
      </c>
      <c r="L105" s="37">
        <v>30171</v>
      </c>
      <c r="M105" s="37"/>
      <c r="N105" s="37"/>
      <c r="O105" s="37"/>
      <c r="P105" s="37"/>
      <c r="Q105" s="37"/>
      <c r="R105" s="178"/>
      <c r="S105" s="200"/>
      <c r="T105" s="178"/>
      <c r="U105" s="193"/>
      <c r="V105" s="1"/>
      <c r="W105" s="1"/>
    </row>
    <row r="106" spans="1:23" ht="15.75">
      <c r="A106" s="227"/>
      <c r="B106" s="256"/>
      <c r="C106" s="245"/>
      <c r="D106" s="36"/>
      <c r="E106" s="36">
        <v>4170</v>
      </c>
      <c r="F106" s="37">
        <v>8088</v>
      </c>
      <c r="G106" s="37">
        <v>3771.44</v>
      </c>
      <c r="H106" s="178">
        <f t="shared" si="3"/>
        <v>46.63006923837785</v>
      </c>
      <c r="I106" s="200">
        <v>8088</v>
      </c>
      <c r="J106" s="66">
        <v>3771.44</v>
      </c>
      <c r="K106" s="216">
        <v>8088</v>
      </c>
      <c r="L106" s="37">
        <v>3771.44</v>
      </c>
      <c r="M106" s="37"/>
      <c r="N106" s="37"/>
      <c r="O106" s="37"/>
      <c r="P106" s="37"/>
      <c r="Q106" s="37"/>
      <c r="R106" s="178"/>
      <c r="S106" s="200"/>
      <c r="T106" s="178"/>
      <c r="U106" s="193"/>
      <c r="V106" s="1"/>
      <c r="W106" s="1"/>
    </row>
    <row r="107" spans="1:23" ht="15.75">
      <c r="A107" s="227"/>
      <c r="B107" s="256"/>
      <c r="C107" s="245"/>
      <c r="D107" s="36"/>
      <c r="E107" s="36">
        <v>4210</v>
      </c>
      <c r="F107" s="37">
        <v>70267</v>
      </c>
      <c r="G107" s="37">
        <v>53394.5</v>
      </c>
      <c r="H107" s="178">
        <f t="shared" si="3"/>
        <v>75.98801713464357</v>
      </c>
      <c r="I107" s="200">
        <v>70267</v>
      </c>
      <c r="J107" s="66">
        <v>53394.5</v>
      </c>
      <c r="K107" s="216"/>
      <c r="L107" s="37"/>
      <c r="M107" s="37"/>
      <c r="N107" s="37"/>
      <c r="O107" s="37"/>
      <c r="P107" s="37"/>
      <c r="Q107" s="37"/>
      <c r="R107" s="178"/>
      <c r="S107" s="200"/>
      <c r="T107" s="178"/>
      <c r="U107" s="193"/>
      <c r="V107" s="1"/>
      <c r="W107" s="1"/>
    </row>
    <row r="108" spans="1:23" ht="15.75">
      <c r="A108" s="227"/>
      <c r="B108" s="256"/>
      <c r="C108" s="245"/>
      <c r="D108" s="36"/>
      <c r="E108" s="36">
        <v>4240</v>
      </c>
      <c r="F108" s="37">
        <v>4524</v>
      </c>
      <c r="G108" s="37">
        <v>2248.63</v>
      </c>
      <c r="H108" s="178">
        <f t="shared" si="3"/>
        <v>49.70446507515473</v>
      </c>
      <c r="I108" s="200">
        <v>4524</v>
      </c>
      <c r="J108" s="66">
        <v>2248.63</v>
      </c>
      <c r="K108" s="216"/>
      <c r="L108" s="37"/>
      <c r="M108" s="37"/>
      <c r="N108" s="37"/>
      <c r="O108" s="37"/>
      <c r="P108" s="37"/>
      <c r="Q108" s="37"/>
      <c r="R108" s="178"/>
      <c r="S108" s="200"/>
      <c r="T108" s="178"/>
      <c r="U108" s="193"/>
      <c r="V108" s="1"/>
      <c r="W108" s="1"/>
    </row>
    <row r="109" spans="1:23" ht="15.75">
      <c r="A109" s="227"/>
      <c r="B109" s="256"/>
      <c r="C109" s="245"/>
      <c r="D109" s="36"/>
      <c r="E109" s="36">
        <v>4260</v>
      </c>
      <c r="F109" s="37">
        <v>112350</v>
      </c>
      <c r="G109" s="37">
        <v>98230.92</v>
      </c>
      <c r="H109" s="178">
        <f t="shared" si="3"/>
        <v>87.43295060080106</v>
      </c>
      <c r="I109" s="200">
        <v>112350</v>
      </c>
      <c r="J109" s="66">
        <v>98230.92</v>
      </c>
      <c r="K109" s="216"/>
      <c r="L109" s="37"/>
      <c r="M109" s="37"/>
      <c r="N109" s="37"/>
      <c r="O109" s="37"/>
      <c r="P109" s="37"/>
      <c r="Q109" s="37"/>
      <c r="R109" s="178"/>
      <c r="S109" s="200"/>
      <c r="T109" s="178"/>
      <c r="U109" s="193"/>
      <c r="V109" s="1"/>
      <c r="W109" s="1"/>
    </row>
    <row r="110" spans="1:23" ht="15.75">
      <c r="A110" s="227"/>
      <c r="B110" s="256"/>
      <c r="C110" s="245"/>
      <c r="D110" s="36"/>
      <c r="E110" s="36">
        <v>4270</v>
      </c>
      <c r="F110" s="37">
        <v>52165</v>
      </c>
      <c r="G110" s="37">
        <v>34111.46</v>
      </c>
      <c r="H110" s="178">
        <f t="shared" si="3"/>
        <v>65.39146937601839</v>
      </c>
      <c r="I110" s="200">
        <v>52165</v>
      </c>
      <c r="J110" s="66">
        <v>34111.46</v>
      </c>
      <c r="K110" s="216"/>
      <c r="L110" s="37"/>
      <c r="M110" s="37"/>
      <c r="N110" s="37"/>
      <c r="O110" s="37"/>
      <c r="P110" s="37"/>
      <c r="Q110" s="37"/>
      <c r="R110" s="178"/>
      <c r="S110" s="200"/>
      <c r="T110" s="178"/>
      <c r="U110" s="193"/>
      <c r="V110" s="1"/>
      <c r="W110" s="1"/>
    </row>
    <row r="111" spans="1:23" ht="15.75">
      <c r="A111" s="227"/>
      <c r="B111" s="256"/>
      <c r="C111" s="245"/>
      <c r="D111" s="36"/>
      <c r="E111" s="36">
        <v>4300</v>
      </c>
      <c r="F111" s="37">
        <v>31473</v>
      </c>
      <c r="G111" s="37">
        <v>20703.86</v>
      </c>
      <c r="H111" s="178">
        <f t="shared" si="3"/>
        <v>65.78292504686557</v>
      </c>
      <c r="I111" s="200">
        <v>31473</v>
      </c>
      <c r="J111" s="66">
        <v>20703.86</v>
      </c>
      <c r="K111" s="216"/>
      <c r="L111" s="37"/>
      <c r="M111" s="37"/>
      <c r="N111" s="37"/>
      <c r="O111" s="37"/>
      <c r="P111" s="37"/>
      <c r="Q111" s="37"/>
      <c r="R111" s="178"/>
      <c r="S111" s="200"/>
      <c r="T111" s="178"/>
      <c r="U111" s="193"/>
      <c r="V111" s="1"/>
      <c r="W111" s="1"/>
    </row>
    <row r="112" spans="1:23" ht="15.75">
      <c r="A112" s="227"/>
      <c r="B112" s="256"/>
      <c r="C112" s="245"/>
      <c r="D112" s="36"/>
      <c r="E112" s="36">
        <v>4350</v>
      </c>
      <c r="F112" s="37">
        <v>2646</v>
      </c>
      <c r="G112" s="37">
        <v>319.99</v>
      </c>
      <c r="H112" s="178">
        <f t="shared" si="3"/>
        <v>12.093348450491307</v>
      </c>
      <c r="I112" s="200">
        <v>2646</v>
      </c>
      <c r="J112" s="66">
        <v>319.99</v>
      </c>
      <c r="K112" s="216"/>
      <c r="L112" s="37"/>
      <c r="M112" s="37"/>
      <c r="N112" s="37"/>
      <c r="O112" s="37"/>
      <c r="P112" s="37"/>
      <c r="Q112" s="37"/>
      <c r="R112" s="178"/>
      <c r="S112" s="200"/>
      <c r="T112" s="178"/>
      <c r="U112" s="193"/>
      <c r="V112" s="1"/>
      <c r="W112" s="1"/>
    </row>
    <row r="113" spans="1:23" ht="15.75">
      <c r="A113" s="227"/>
      <c r="B113" s="256"/>
      <c r="C113" s="245"/>
      <c r="D113" s="36"/>
      <c r="E113" s="36">
        <v>4410</v>
      </c>
      <c r="F113" s="37">
        <v>7035</v>
      </c>
      <c r="G113" s="37">
        <v>3880.46</v>
      </c>
      <c r="H113" s="178">
        <f t="shared" si="3"/>
        <v>55.159346126510314</v>
      </c>
      <c r="I113" s="200">
        <v>7035</v>
      </c>
      <c r="J113" s="66">
        <v>3880.46</v>
      </c>
      <c r="K113" s="216"/>
      <c r="L113" s="37"/>
      <c r="M113" s="37"/>
      <c r="N113" s="37"/>
      <c r="O113" s="37"/>
      <c r="P113" s="37"/>
      <c r="Q113" s="37"/>
      <c r="R113" s="178"/>
      <c r="S113" s="200"/>
      <c r="T113" s="178"/>
      <c r="U113" s="193"/>
      <c r="V113" s="1"/>
      <c r="W113" s="1"/>
    </row>
    <row r="114" spans="1:23" ht="15.75">
      <c r="A114" s="227"/>
      <c r="B114" s="256"/>
      <c r="C114" s="245"/>
      <c r="D114" s="36"/>
      <c r="E114" s="36">
        <v>4430</v>
      </c>
      <c r="F114" s="37">
        <v>5775</v>
      </c>
      <c r="G114" s="37">
        <v>1351</v>
      </c>
      <c r="H114" s="178">
        <f t="shared" si="3"/>
        <v>23.393939393939394</v>
      </c>
      <c r="I114" s="200">
        <v>5775</v>
      </c>
      <c r="J114" s="66">
        <v>1351</v>
      </c>
      <c r="K114" s="216"/>
      <c r="L114" s="37"/>
      <c r="M114" s="37"/>
      <c r="N114" s="37"/>
      <c r="O114" s="37"/>
      <c r="P114" s="37"/>
      <c r="Q114" s="37"/>
      <c r="R114" s="178"/>
      <c r="S114" s="200"/>
      <c r="T114" s="178"/>
      <c r="U114" s="193"/>
      <c r="V114" s="1"/>
      <c r="W114" s="1"/>
    </row>
    <row r="115" spans="1:23" ht="15.75">
      <c r="A115" s="227"/>
      <c r="B115" s="256"/>
      <c r="C115" s="245"/>
      <c r="D115" s="36"/>
      <c r="E115" s="36">
        <v>4440</v>
      </c>
      <c r="F115" s="37">
        <v>100423</v>
      </c>
      <c r="G115" s="37">
        <v>100423</v>
      </c>
      <c r="H115" s="178">
        <f t="shared" si="3"/>
        <v>100</v>
      </c>
      <c r="I115" s="200">
        <v>100423</v>
      </c>
      <c r="J115" s="66">
        <v>100423</v>
      </c>
      <c r="K115" s="216"/>
      <c r="L115" s="37"/>
      <c r="M115" s="37"/>
      <c r="N115" s="37"/>
      <c r="O115" s="37"/>
      <c r="P115" s="37"/>
      <c r="Q115" s="37"/>
      <c r="R115" s="178"/>
      <c r="S115" s="200"/>
      <c r="T115" s="178"/>
      <c r="U115" s="193"/>
      <c r="V115" s="1"/>
      <c r="W115" s="1"/>
    </row>
    <row r="116" spans="1:23" ht="15.75">
      <c r="A116" s="227"/>
      <c r="B116" s="256"/>
      <c r="C116" s="245"/>
      <c r="D116" s="36"/>
      <c r="E116" s="36">
        <v>6050</v>
      </c>
      <c r="F116" s="37">
        <v>224141</v>
      </c>
      <c r="G116" s="37">
        <v>219186.5</v>
      </c>
      <c r="H116" s="178">
        <f t="shared" si="3"/>
        <v>97.7895610352412</v>
      </c>
      <c r="I116" s="200"/>
      <c r="J116" s="66"/>
      <c r="K116" s="216"/>
      <c r="L116" s="37"/>
      <c r="M116" s="37"/>
      <c r="N116" s="37"/>
      <c r="O116" s="37"/>
      <c r="P116" s="37"/>
      <c r="Q116" s="37"/>
      <c r="R116" s="178"/>
      <c r="S116" s="200">
        <v>224141</v>
      </c>
      <c r="T116" s="176">
        <v>219186.5</v>
      </c>
      <c r="U116" s="191">
        <f>T116/S116*100</f>
        <v>97.7895610352412</v>
      </c>
      <c r="V116" s="1"/>
      <c r="W116" s="1"/>
    </row>
    <row r="117" spans="1:23" ht="15.75">
      <c r="A117" s="227"/>
      <c r="B117" s="264" t="s">
        <v>125</v>
      </c>
      <c r="C117" s="235"/>
      <c r="D117" s="23"/>
      <c r="E117" s="23"/>
      <c r="F117" s="20">
        <f>SUM(F99:F116)</f>
        <v>2741636</v>
      </c>
      <c r="G117" s="20">
        <f>SUM(G99:G116)</f>
        <v>2091059.7699999998</v>
      </c>
      <c r="H117" s="177">
        <f t="shared" si="3"/>
        <v>76.27051038139271</v>
      </c>
      <c r="I117" s="199">
        <f>SUM(I99:I116)</f>
        <v>2517495</v>
      </c>
      <c r="J117" s="64">
        <f>SUM(J99:J116)</f>
        <v>1871873.2699999998</v>
      </c>
      <c r="K117" s="214">
        <f>SUM(K99:K116)</f>
        <v>2025232</v>
      </c>
      <c r="L117" s="20">
        <f>SUM(L99:L116)</f>
        <v>1478493.49</v>
      </c>
      <c r="M117" s="20"/>
      <c r="N117" s="20"/>
      <c r="O117" s="20"/>
      <c r="P117" s="20"/>
      <c r="Q117" s="20"/>
      <c r="R117" s="177"/>
      <c r="S117" s="199">
        <f>SUM(S116)</f>
        <v>224141</v>
      </c>
      <c r="T117" s="177">
        <f>SUM(T116)</f>
        <v>219186.5</v>
      </c>
      <c r="U117" s="192">
        <f>T117/S117*100</f>
        <v>97.7895610352412</v>
      </c>
      <c r="V117" s="1"/>
      <c r="W117" s="1"/>
    </row>
    <row r="118" spans="1:23" ht="31.5">
      <c r="A118" s="227"/>
      <c r="B118" s="258" t="s">
        <v>64</v>
      </c>
      <c r="C118" s="245"/>
      <c r="D118" s="36">
        <v>80103</v>
      </c>
      <c r="E118" s="36">
        <v>3020</v>
      </c>
      <c r="F118" s="37">
        <v>4800</v>
      </c>
      <c r="G118" s="37">
        <v>3643.2</v>
      </c>
      <c r="H118" s="178">
        <f t="shared" si="3"/>
        <v>75.9</v>
      </c>
      <c r="I118" s="200">
        <v>4800</v>
      </c>
      <c r="J118" s="66">
        <v>3643.2</v>
      </c>
      <c r="K118" s="216"/>
      <c r="L118" s="37"/>
      <c r="M118" s="37"/>
      <c r="N118" s="37"/>
      <c r="O118" s="37"/>
      <c r="P118" s="37"/>
      <c r="Q118" s="37"/>
      <c r="R118" s="178"/>
      <c r="S118" s="200"/>
      <c r="T118" s="175"/>
      <c r="U118" s="190"/>
      <c r="V118" s="1"/>
      <c r="W118" s="1"/>
    </row>
    <row r="119" spans="1:23" ht="15.75">
      <c r="A119" s="227"/>
      <c r="B119" s="258"/>
      <c r="C119" s="245"/>
      <c r="D119" s="36"/>
      <c r="E119" s="36">
        <v>4010</v>
      </c>
      <c r="F119" s="37">
        <v>60070</v>
      </c>
      <c r="G119" s="37">
        <v>41866.28</v>
      </c>
      <c r="H119" s="178">
        <f t="shared" si="3"/>
        <v>69.69582154153487</v>
      </c>
      <c r="I119" s="200">
        <v>60070</v>
      </c>
      <c r="J119" s="66">
        <v>41866.28</v>
      </c>
      <c r="K119" s="216">
        <v>60070</v>
      </c>
      <c r="L119" s="37">
        <v>41866.28</v>
      </c>
      <c r="M119" s="37"/>
      <c r="N119" s="37"/>
      <c r="O119" s="37"/>
      <c r="P119" s="37"/>
      <c r="Q119" s="37"/>
      <c r="R119" s="178"/>
      <c r="S119" s="200"/>
      <c r="T119" s="178"/>
      <c r="U119" s="193"/>
      <c r="V119" s="1"/>
      <c r="W119" s="1"/>
    </row>
    <row r="120" spans="1:23" ht="15.75">
      <c r="A120" s="227"/>
      <c r="B120" s="258"/>
      <c r="C120" s="245"/>
      <c r="D120" s="36"/>
      <c r="E120" s="36">
        <v>4040</v>
      </c>
      <c r="F120" s="37">
        <v>4863</v>
      </c>
      <c r="G120" s="37">
        <v>4782.48</v>
      </c>
      <c r="H120" s="178">
        <f t="shared" si="3"/>
        <v>98.34423195558296</v>
      </c>
      <c r="I120" s="200">
        <v>4863</v>
      </c>
      <c r="J120" s="66">
        <v>4782.48</v>
      </c>
      <c r="K120" s="216">
        <v>4863</v>
      </c>
      <c r="L120" s="37">
        <v>4782.48</v>
      </c>
      <c r="M120" s="37"/>
      <c r="N120" s="37"/>
      <c r="O120" s="37"/>
      <c r="P120" s="37"/>
      <c r="Q120" s="37"/>
      <c r="R120" s="178"/>
      <c r="S120" s="200"/>
      <c r="T120" s="178"/>
      <c r="U120" s="193"/>
      <c r="V120" s="1"/>
      <c r="W120" s="1"/>
    </row>
    <row r="121" spans="1:23" ht="15.75">
      <c r="A121" s="227"/>
      <c r="B121" s="258"/>
      <c r="C121" s="245"/>
      <c r="D121" s="36"/>
      <c r="E121" s="36">
        <v>4110</v>
      </c>
      <c r="F121" s="37">
        <v>11682</v>
      </c>
      <c r="G121" s="37">
        <v>7965.29</v>
      </c>
      <c r="H121" s="178">
        <f t="shared" si="3"/>
        <v>68.18430063345318</v>
      </c>
      <c r="I121" s="200">
        <v>11682</v>
      </c>
      <c r="J121" s="66">
        <v>7965.29</v>
      </c>
      <c r="K121" s="216">
        <v>11682</v>
      </c>
      <c r="L121" s="37">
        <v>7965.29</v>
      </c>
      <c r="M121" s="37"/>
      <c r="N121" s="37"/>
      <c r="O121" s="37"/>
      <c r="P121" s="37"/>
      <c r="Q121" s="37"/>
      <c r="R121" s="178"/>
      <c r="S121" s="200"/>
      <c r="T121" s="178"/>
      <c r="U121" s="193"/>
      <c r="V121" s="1"/>
      <c r="W121" s="1"/>
    </row>
    <row r="122" spans="1:23" ht="15.75">
      <c r="A122" s="227"/>
      <c r="B122" s="258"/>
      <c r="C122" s="245"/>
      <c r="D122" s="36"/>
      <c r="E122" s="36">
        <v>4120</v>
      </c>
      <c r="F122" s="37">
        <v>1591</v>
      </c>
      <c r="G122" s="37">
        <v>1111.47</v>
      </c>
      <c r="H122" s="178">
        <f t="shared" si="3"/>
        <v>69.85983658076681</v>
      </c>
      <c r="I122" s="200">
        <v>1591</v>
      </c>
      <c r="J122" s="66">
        <v>1111.47</v>
      </c>
      <c r="K122" s="216">
        <v>1591</v>
      </c>
      <c r="L122" s="37">
        <v>1111.47</v>
      </c>
      <c r="M122" s="37"/>
      <c r="N122" s="37"/>
      <c r="O122" s="37"/>
      <c r="P122" s="37"/>
      <c r="Q122" s="37"/>
      <c r="R122" s="178"/>
      <c r="S122" s="200"/>
      <c r="T122" s="178"/>
      <c r="U122" s="193"/>
      <c r="V122" s="1"/>
      <c r="W122" s="1"/>
    </row>
    <row r="123" spans="1:23" ht="15.75">
      <c r="A123" s="227"/>
      <c r="B123" s="258"/>
      <c r="C123" s="245"/>
      <c r="D123" s="36"/>
      <c r="E123" s="36">
        <v>4210</v>
      </c>
      <c r="F123" s="37">
        <v>3000</v>
      </c>
      <c r="G123" s="37">
        <v>0</v>
      </c>
      <c r="H123" s="178">
        <f t="shared" si="3"/>
        <v>0</v>
      </c>
      <c r="I123" s="200">
        <v>3000</v>
      </c>
      <c r="J123" s="66">
        <v>0</v>
      </c>
      <c r="K123" s="216"/>
      <c r="L123" s="37"/>
      <c r="M123" s="37"/>
      <c r="N123" s="37"/>
      <c r="O123" s="37"/>
      <c r="P123" s="37"/>
      <c r="Q123" s="37"/>
      <c r="R123" s="178"/>
      <c r="S123" s="200"/>
      <c r="T123" s="178"/>
      <c r="U123" s="193"/>
      <c r="V123" s="1"/>
      <c r="W123" s="1"/>
    </row>
    <row r="124" spans="1:23" ht="15.75">
      <c r="A124" s="227"/>
      <c r="B124" s="258"/>
      <c r="C124" s="245"/>
      <c r="D124" s="36"/>
      <c r="E124" s="36">
        <v>4240</v>
      </c>
      <c r="F124" s="37">
        <v>500</v>
      </c>
      <c r="G124" s="37">
        <v>0</v>
      </c>
      <c r="H124" s="178">
        <f t="shared" si="3"/>
        <v>0</v>
      </c>
      <c r="I124" s="200">
        <v>500</v>
      </c>
      <c r="J124" s="66">
        <v>0</v>
      </c>
      <c r="K124" s="216"/>
      <c r="L124" s="37"/>
      <c r="M124" s="37"/>
      <c r="N124" s="37"/>
      <c r="O124" s="37"/>
      <c r="P124" s="37"/>
      <c r="Q124" s="37"/>
      <c r="R124" s="178"/>
      <c r="S124" s="200"/>
      <c r="T124" s="178"/>
      <c r="U124" s="193"/>
      <c r="V124" s="1"/>
      <c r="W124" s="1"/>
    </row>
    <row r="125" spans="1:23" ht="15.75">
      <c r="A125" s="227"/>
      <c r="B125" s="258"/>
      <c r="C125" s="245"/>
      <c r="D125" s="36"/>
      <c r="E125" s="36">
        <v>4260</v>
      </c>
      <c r="F125" s="37">
        <v>4000</v>
      </c>
      <c r="G125" s="37">
        <v>2981.12</v>
      </c>
      <c r="H125" s="178">
        <v>2981.12</v>
      </c>
      <c r="I125" s="200">
        <v>4000</v>
      </c>
      <c r="J125" s="66">
        <v>2981.12</v>
      </c>
      <c r="K125" s="216"/>
      <c r="L125" s="37"/>
      <c r="M125" s="37"/>
      <c r="N125" s="37"/>
      <c r="O125" s="37"/>
      <c r="P125" s="37"/>
      <c r="Q125" s="37"/>
      <c r="R125" s="178"/>
      <c r="S125" s="200"/>
      <c r="T125" s="178"/>
      <c r="U125" s="193"/>
      <c r="V125" s="1"/>
      <c r="W125" s="1"/>
    </row>
    <row r="126" spans="1:23" ht="15.75">
      <c r="A126" s="227"/>
      <c r="B126" s="258"/>
      <c r="C126" s="245"/>
      <c r="D126" s="36"/>
      <c r="E126" s="36">
        <v>4270</v>
      </c>
      <c r="F126" s="37">
        <v>637</v>
      </c>
      <c r="G126" s="37">
        <v>0</v>
      </c>
      <c r="H126" s="178">
        <f t="shared" si="3"/>
        <v>0</v>
      </c>
      <c r="I126" s="200">
        <v>637</v>
      </c>
      <c r="J126" s="66">
        <v>0</v>
      </c>
      <c r="K126" s="216"/>
      <c r="L126" s="37"/>
      <c r="M126" s="37"/>
      <c r="N126" s="37"/>
      <c r="O126" s="37"/>
      <c r="P126" s="37"/>
      <c r="Q126" s="37"/>
      <c r="R126" s="178"/>
      <c r="S126" s="200"/>
      <c r="T126" s="178"/>
      <c r="U126" s="193"/>
      <c r="V126" s="1"/>
      <c r="W126" s="1"/>
    </row>
    <row r="127" spans="1:23" ht="15.75">
      <c r="A127" s="227"/>
      <c r="B127" s="258"/>
      <c r="C127" s="245"/>
      <c r="D127" s="36"/>
      <c r="E127" s="36">
        <v>4300</v>
      </c>
      <c r="F127" s="37">
        <v>735</v>
      </c>
      <c r="G127" s="37">
        <v>150</v>
      </c>
      <c r="H127" s="178">
        <f t="shared" si="3"/>
        <v>20.408163265306122</v>
      </c>
      <c r="I127" s="200">
        <v>735</v>
      </c>
      <c r="J127" s="66">
        <v>150</v>
      </c>
      <c r="K127" s="216"/>
      <c r="L127" s="37"/>
      <c r="M127" s="37"/>
      <c r="N127" s="37"/>
      <c r="O127" s="37"/>
      <c r="P127" s="37"/>
      <c r="Q127" s="37"/>
      <c r="R127" s="178"/>
      <c r="S127" s="200"/>
      <c r="T127" s="178"/>
      <c r="U127" s="193"/>
      <c r="V127" s="1"/>
      <c r="W127" s="1"/>
    </row>
    <row r="128" spans="1:23" ht="15.75">
      <c r="A128" s="227"/>
      <c r="B128" s="258"/>
      <c r="C128" s="245"/>
      <c r="D128" s="36"/>
      <c r="E128" s="36">
        <v>4440</v>
      </c>
      <c r="F128" s="37">
        <v>3950</v>
      </c>
      <c r="G128" s="37">
        <v>3950</v>
      </c>
      <c r="H128" s="178">
        <f t="shared" si="3"/>
        <v>100</v>
      </c>
      <c r="I128" s="200">
        <v>3950</v>
      </c>
      <c r="J128" s="66">
        <v>3950</v>
      </c>
      <c r="K128" s="216"/>
      <c r="L128" s="37"/>
      <c r="M128" s="37"/>
      <c r="N128" s="37"/>
      <c r="O128" s="37"/>
      <c r="P128" s="37"/>
      <c r="Q128" s="37"/>
      <c r="R128" s="178"/>
      <c r="S128" s="200"/>
      <c r="T128" s="176"/>
      <c r="U128" s="191"/>
      <c r="V128" s="1"/>
      <c r="W128" s="1"/>
    </row>
    <row r="129" spans="1:23" ht="15.75">
      <c r="A129" s="227"/>
      <c r="B129" s="262" t="s">
        <v>126</v>
      </c>
      <c r="C129" s="235"/>
      <c r="D129" s="23"/>
      <c r="E129" s="23"/>
      <c r="F129" s="20">
        <f>SUM(F118:F128)</f>
        <v>95828</v>
      </c>
      <c r="G129" s="20">
        <f>SUM(G118:G128)</f>
        <v>66449.84</v>
      </c>
      <c r="H129" s="177">
        <f>G129/F129*100</f>
        <v>69.34282255708143</v>
      </c>
      <c r="I129" s="199">
        <f>SUM(I118:I128)</f>
        <v>95828</v>
      </c>
      <c r="J129" s="64">
        <f>SUM(J118:J128)</f>
        <v>66449.84</v>
      </c>
      <c r="K129" s="214">
        <f>SUM(K118:K128)</f>
        <v>78206</v>
      </c>
      <c r="L129" s="20">
        <f>SUM(L118:L128)</f>
        <v>55725.52</v>
      </c>
      <c r="M129" s="20"/>
      <c r="N129" s="20"/>
      <c r="O129" s="20"/>
      <c r="P129" s="20"/>
      <c r="Q129" s="20"/>
      <c r="R129" s="177"/>
      <c r="S129" s="199"/>
      <c r="T129" s="177"/>
      <c r="U129" s="192"/>
      <c r="V129" s="1"/>
      <c r="W129" s="1"/>
    </row>
    <row r="130" spans="1:23" ht="15.75">
      <c r="A130" s="227"/>
      <c r="B130" s="256" t="s">
        <v>65</v>
      </c>
      <c r="C130" s="245"/>
      <c r="D130" s="36">
        <v>80104</v>
      </c>
      <c r="E130" s="36">
        <v>3020</v>
      </c>
      <c r="F130" s="37">
        <v>2400</v>
      </c>
      <c r="G130" s="37">
        <v>1493.36</v>
      </c>
      <c r="H130" s="178">
        <f t="shared" si="3"/>
        <v>62.22333333333333</v>
      </c>
      <c r="I130" s="200">
        <v>2400</v>
      </c>
      <c r="J130" s="66">
        <v>1493.36</v>
      </c>
      <c r="K130" s="216"/>
      <c r="L130" s="37"/>
      <c r="M130" s="37"/>
      <c r="N130" s="37"/>
      <c r="O130" s="37"/>
      <c r="P130" s="37"/>
      <c r="Q130" s="37"/>
      <c r="R130" s="178"/>
      <c r="S130" s="200"/>
      <c r="T130" s="175"/>
      <c r="U130" s="190"/>
      <c r="V130" s="1"/>
      <c r="W130" s="1"/>
    </row>
    <row r="131" spans="1:23" ht="15.75">
      <c r="A131" s="227"/>
      <c r="B131" s="256"/>
      <c r="C131" s="245"/>
      <c r="D131" s="36"/>
      <c r="E131" s="36">
        <v>4010</v>
      </c>
      <c r="F131" s="37">
        <v>27124</v>
      </c>
      <c r="G131" s="37">
        <v>21119.41</v>
      </c>
      <c r="H131" s="178">
        <f t="shared" si="3"/>
        <v>77.862446541808</v>
      </c>
      <c r="I131" s="200">
        <v>27124</v>
      </c>
      <c r="J131" s="66">
        <v>21119.41</v>
      </c>
      <c r="K131" s="216">
        <v>27124</v>
      </c>
      <c r="L131" s="37">
        <v>21119.41</v>
      </c>
      <c r="M131" s="37"/>
      <c r="N131" s="37"/>
      <c r="O131" s="37"/>
      <c r="P131" s="37"/>
      <c r="Q131" s="37"/>
      <c r="R131" s="178"/>
      <c r="S131" s="200"/>
      <c r="T131" s="178"/>
      <c r="U131" s="193"/>
      <c r="V131" s="1"/>
      <c r="W131" s="1"/>
    </row>
    <row r="132" spans="1:23" ht="15.75">
      <c r="A132" s="227"/>
      <c r="B132" s="256"/>
      <c r="C132" s="245"/>
      <c r="D132" s="36"/>
      <c r="E132" s="36">
        <v>4040</v>
      </c>
      <c r="F132" s="37">
        <v>2196</v>
      </c>
      <c r="G132" s="37">
        <v>2041.99</v>
      </c>
      <c r="H132" s="178">
        <f t="shared" si="3"/>
        <v>92.9867941712204</v>
      </c>
      <c r="I132" s="200">
        <v>2196</v>
      </c>
      <c r="J132" s="66">
        <v>2041.99</v>
      </c>
      <c r="K132" s="216">
        <v>2196</v>
      </c>
      <c r="L132" s="37">
        <v>2041.99</v>
      </c>
      <c r="M132" s="37"/>
      <c r="N132" s="37"/>
      <c r="O132" s="37"/>
      <c r="P132" s="37"/>
      <c r="Q132" s="37"/>
      <c r="R132" s="178"/>
      <c r="S132" s="200"/>
      <c r="T132" s="178"/>
      <c r="U132" s="193"/>
      <c r="V132" s="1"/>
      <c r="W132" s="1"/>
    </row>
    <row r="133" spans="1:23" ht="15.75">
      <c r="A133" s="227"/>
      <c r="B133" s="256"/>
      <c r="C133" s="245"/>
      <c r="D133" s="36"/>
      <c r="E133" s="36">
        <v>4110</v>
      </c>
      <c r="F133" s="37">
        <v>5275</v>
      </c>
      <c r="G133" s="37">
        <v>3191.85</v>
      </c>
      <c r="H133" s="178">
        <f>G133/F133*100</f>
        <v>60.50900473933649</v>
      </c>
      <c r="I133" s="200">
        <v>5275</v>
      </c>
      <c r="J133" s="66">
        <v>3191.85</v>
      </c>
      <c r="K133" s="216">
        <v>5275</v>
      </c>
      <c r="L133" s="37">
        <v>3191.85</v>
      </c>
      <c r="M133" s="37"/>
      <c r="N133" s="37"/>
      <c r="O133" s="37"/>
      <c r="P133" s="37"/>
      <c r="Q133" s="37"/>
      <c r="R133" s="178"/>
      <c r="S133" s="200"/>
      <c r="T133" s="178"/>
      <c r="U133" s="193"/>
      <c r="V133" s="1"/>
      <c r="W133" s="1"/>
    </row>
    <row r="134" spans="1:23" ht="15.75">
      <c r="A134" s="227"/>
      <c r="B134" s="256"/>
      <c r="C134" s="245"/>
      <c r="D134" s="36"/>
      <c r="E134" s="36">
        <v>4120</v>
      </c>
      <c r="F134" s="37">
        <v>719</v>
      </c>
      <c r="G134" s="37">
        <v>446.03</v>
      </c>
      <c r="H134" s="178">
        <f t="shared" si="3"/>
        <v>62.03477051460361</v>
      </c>
      <c r="I134" s="200">
        <v>719</v>
      </c>
      <c r="J134" s="66">
        <v>446.03</v>
      </c>
      <c r="K134" s="216">
        <v>719</v>
      </c>
      <c r="L134" s="37">
        <v>446.03</v>
      </c>
      <c r="M134" s="37"/>
      <c r="N134" s="37"/>
      <c r="O134" s="37"/>
      <c r="P134" s="37"/>
      <c r="Q134" s="37"/>
      <c r="R134" s="178"/>
      <c r="S134" s="200"/>
      <c r="T134" s="178"/>
      <c r="U134" s="193"/>
      <c r="V134" s="1"/>
      <c r="W134" s="1"/>
    </row>
    <row r="135" spans="1:23" ht="15.75">
      <c r="A135" s="227"/>
      <c r="B135" s="256"/>
      <c r="C135" s="245"/>
      <c r="D135" s="36"/>
      <c r="E135" s="36">
        <v>4210</v>
      </c>
      <c r="F135" s="37">
        <v>3000</v>
      </c>
      <c r="G135" s="37">
        <v>337.26</v>
      </c>
      <c r="H135" s="178">
        <f t="shared" si="3"/>
        <v>11.241999999999999</v>
      </c>
      <c r="I135" s="200">
        <v>3000</v>
      </c>
      <c r="J135" s="66">
        <v>337.26</v>
      </c>
      <c r="K135" s="216"/>
      <c r="L135" s="37"/>
      <c r="M135" s="37"/>
      <c r="N135" s="37"/>
      <c r="O135" s="37"/>
      <c r="P135" s="37"/>
      <c r="Q135" s="37"/>
      <c r="R135" s="178"/>
      <c r="S135" s="200"/>
      <c r="T135" s="178"/>
      <c r="U135" s="193"/>
      <c r="V135" s="1"/>
      <c r="W135" s="1"/>
    </row>
    <row r="136" spans="1:23" ht="15.75">
      <c r="A136" s="227"/>
      <c r="B136" s="256"/>
      <c r="C136" s="245"/>
      <c r="D136" s="36"/>
      <c r="E136" s="36">
        <v>4240</v>
      </c>
      <c r="F136" s="37">
        <v>500</v>
      </c>
      <c r="G136" s="37">
        <v>212.99</v>
      </c>
      <c r="H136" s="178">
        <f t="shared" si="3"/>
        <v>42.598</v>
      </c>
      <c r="I136" s="200">
        <v>500</v>
      </c>
      <c r="J136" s="66">
        <v>212.99</v>
      </c>
      <c r="K136" s="216"/>
      <c r="L136" s="37"/>
      <c r="M136" s="37"/>
      <c r="N136" s="37"/>
      <c r="O136" s="37"/>
      <c r="P136" s="37"/>
      <c r="Q136" s="37"/>
      <c r="R136" s="178"/>
      <c r="S136" s="200"/>
      <c r="T136" s="178"/>
      <c r="U136" s="193"/>
      <c r="V136" s="1"/>
      <c r="W136" s="1"/>
    </row>
    <row r="137" spans="1:23" ht="15.75">
      <c r="A137" s="227"/>
      <c r="B137" s="256"/>
      <c r="C137" s="245"/>
      <c r="D137" s="36"/>
      <c r="E137" s="36">
        <v>4260</v>
      </c>
      <c r="F137" s="37">
        <v>4000</v>
      </c>
      <c r="G137" s="37">
        <v>3178.35</v>
      </c>
      <c r="H137" s="178">
        <f t="shared" si="3"/>
        <v>79.45875</v>
      </c>
      <c r="I137" s="200">
        <v>4000</v>
      </c>
      <c r="J137" s="66">
        <v>3178.35</v>
      </c>
      <c r="K137" s="216"/>
      <c r="L137" s="37"/>
      <c r="M137" s="37"/>
      <c r="N137" s="37"/>
      <c r="O137" s="37"/>
      <c r="P137" s="37"/>
      <c r="Q137" s="37"/>
      <c r="R137" s="178"/>
      <c r="S137" s="200"/>
      <c r="T137" s="178"/>
      <c r="U137" s="193"/>
      <c r="V137" s="1"/>
      <c r="W137" s="1"/>
    </row>
    <row r="138" spans="1:23" ht="15.75">
      <c r="A138" s="227"/>
      <c r="B138" s="256"/>
      <c r="C138" s="245"/>
      <c r="D138" s="36"/>
      <c r="E138" s="36">
        <v>4270</v>
      </c>
      <c r="F138" s="37">
        <v>568</v>
      </c>
      <c r="G138" s="37">
        <v>0</v>
      </c>
      <c r="H138" s="178">
        <f t="shared" si="3"/>
        <v>0</v>
      </c>
      <c r="I138" s="200">
        <v>568</v>
      </c>
      <c r="J138" s="66">
        <v>0</v>
      </c>
      <c r="K138" s="216"/>
      <c r="L138" s="37"/>
      <c r="M138" s="37"/>
      <c r="N138" s="37"/>
      <c r="O138" s="37"/>
      <c r="P138" s="37"/>
      <c r="Q138" s="37"/>
      <c r="R138" s="178"/>
      <c r="S138" s="200"/>
      <c r="T138" s="178"/>
      <c r="U138" s="193"/>
      <c r="V138" s="1"/>
      <c r="W138" s="1"/>
    </row>
    <row r="139" spans="1:23" ht="15.75">
      <c r="A139" s="227"/>
      <c r="B139" s="256"/>
      <c r="C139" s="245"/>
      <c r="D139" s="36"/>
      <c r="E139" s="36">
        <v>4300</v>
      </c>
      <c r="F139" s="37">
        <v>900</v>
      </c>
      <c r="G139" s="37">
        <v>330</v>
      </c>
      <c r="H139" s="178">
        <f t="shared" si="3"/>
        <v>36.666666666666664</v>
      </c>
      <c r="I139" s="200">
        <v>900</v>
      </c>
      <c r="J139" s="66">
        <v>330</v>
      </c>
      <c r="K139" s="216"/>
      <c r="L139" s="37"/>
      <c r="M139" s="37"/>
      <c r="N139" s="37"/>
      <c r="O139" s="37"/>
      <c r="P139" s="37"/>
      <c r="Q139" s="37"/>
      <c r="R139" s="178"/>
      <c r="S139" s="200"/>
      <c r="T139" s="178"/>
      <c r="U139" s="193"/>
      <c r="V139" s="1"/>
      <c r="W139" s="1"/>
    </row>
    <row r="140" spans="1:23" ht="15.75">
      <c r="A140" s="227"/>
      <c r="B140" s="256"/>
      <c r="C140" s="245"/>
      <c r="D140" s="36"/>
      <c r="E140" s="36">
        <v>4440</v>
      </c>
      <c r="F140" s="37">
        <v>1975</v>
      </c>
      <c r="G140" s="37">
        <v>1975</v>
      </c>
      <c r="H140" s="178">
        <f t="shared" si="3"/>
        <v>100</v>
      </c>
      <c r="I140" s="200">
        <v>1975</v>
      </c>
      <c r="J140" s="66">
        <v>1975</v>
      </c>
      <c r="K140" s="216"/>
      <c r="L140" s="37"/>
      <c r="M140" s="37"/>
      <c r="N140" s="37"/>
      <c r="O140" s="37"/>
      <c r="P140" s="37"/>
      <c r="Q140" s="37"/>
      <c r="R140" s="178"/>
      <c r="S140" s="200"/>
      <c r="T140" s="176"/>
      <c r="U140" s="191"/>
      <c r="V140" s="1"/>
      <c r="W140" s="1"/>
    </row>
    <row r="141" spans="1:23" ht="16.5" thickBot="1">
      <c r="A141" s="228"/>
      <c r="B141" s="265" t="s">
        <v>127</v>
      </c>
      <c r="C141" s="241"/>
      <c r="D141" s="73"/>
      <c r="E141" s="73"/>
      <c r="F141" s="74">
        <f>SUM(F130:F140)</f>
        <v>48657</v>
      </c>
      <c r="G141" s="74">
        <f>SUM(G130:G140)</f>
        <v>34326.24</v>
      </c>
      <c r="H141" s="182">
        <f>G141/F141*100</f>
        <v>70.54738269930328</v>
      </c>
      <c r="I141" s="204">
        <f>SUM(I130:I140)</f>
        <v>48657</v>
      </c>
      <c r="J141" s="75">
        <f>SUM(J130:J140)</f>
        <v>34326.24</v>
      </c>
      <c r="K141" s="218">
        <f>SUM(K131:K134)</f>
        <v>35314</v>
      </c>
      <c r="L141" s="74">
        <f>SUM(L131:L134)</f>
        <v>26799.28</v>
      </c>
      <c r="M141" s="74"/>
      <c r="N141" s="74"/>
      <c r="O141" s="74"/>
      <c r="P141" s="74"/>
      <c r="Q141" s="74"/>
      <c r="R141" s="182"/>
      <c r="S141" s="204"/>
      <c r="T141" s="182"/>
      <c r="U141" s="317"/>
      <c r="V141" s="1"/>
      <c r="W141" s="1"/>
    </row>
    <row r="142" spans="1:23" ht="15.75">
      <c r="A142" s="229"/>
      <c r="B142" s="266" t="s">
        <v>66</v>
      </c>
      <c r="C142" s="242"/>
      <c r="D142" s="77">
        <v>80110</v>
      </c>
      <c r="E142" s="77">
        <v>3020</v>
      </c>
      <c r="F142" s="78">
        <v>55500</v>
      </c>
      <c r="G142" s="78">
        <v>36741.35</v>
      </c>
      <c r="H142" s="181">
        <f t="shared" si="3"/>
        <v>66.20063063063063</v>
      </c>
      <c r="I142" s="203">
        <v>55500</v>
      </c>
      <c r="J142" s="79">
        <v>36741.35</v>
      </c>
      <c r="K142" s="219"/>
      <c r="L142" s="78"/>
      <c r="M142" s="78"/>
      <c r="N142" s="78"/>
      <c r="O142" s="78"/>
      <c r="P142" s="78"/>
      <c r="Q142" s="78"/>
      <c r="R142" s="181"/>
      <c r="S142" s="203"/>
      <c r="T142" s="181"/>
      <c r="U142" s="318"/>
      <c r="V142" s="1"/>
      <c r="W142" s="1"/>
    </row>
    <row r="143" spans="1:23" ht="15.75">
      <c r="A143" s="227"/>
      <c r="B143" s="267"/>
      <c r="C143" s="245"/>
      <c r="D143" s="36"/>
      <c r="E143" s="36">
        <v>3240</v>
      </c>
      <c r="F143" s="37">
        <v>1200</v>
      </c>
      <c r="G143" s="37">
        <v>1100</v>
      </c>
      <c r="H143" s="178">
        <f t="shared" si="3"/>
        <v>91.66666666666666</v>
      </c>
      <c r="I143" s="200">
        <v>1200</v>
      </c>
      <c r="J143" s="66">
        <v>1100</v>
      </c>
      <c r="K143" s="216"/>
      <c r="L143" s="37"/>
      <c r="M143" s="37"/>
      <c r="N143" s="37"/>
      <c r="O143" s="37"/>
      <c r="P143" s="37"/>
      <c r="Q143" s="37"/>
      <c r="R143" s="178"/>
      <c r="S143" s="200"/>
      <c r="T143" s="178"/>
      <c r="U143" s="193"/>
      <c r="V143" s="1"/>
      <c r="W143" s="1"/>
    </row>
    <row r="144" spans="1:23" ht="15.75">
      <c r="A144" s="227"/>
      <c r="B144" s="267"/>
      <c r="C144" s="245"/>
      <c r="D144" s="36"/>
      <c r="E144" s="36">
        <v>4010</v>
      </c>
      <c r="F144" s="37">
        <v>802442</v>
      </c>
      <c r="G144" s="37">
        <v>545801.93</v>
      </c>
      <c r="H144" s="178">
        <f t="shared" si="3"/>
        <v>68.0176174726647</v>
      </c>
      <c r="I144" s="200">
        <v>802442</v>
      </c>
      <c r="J144" s="66">
        <v>545801.93</v>
      </c>
      <c r="K144" s="216">
        <v>802442</v>
      </c>
      <c r="L144" s="37">
        <v>545801.93</v>
      </c>
      <c r="M144" s="37"/>
      <c r="N144" s="37"/>
      <c r="O144" s="37"/>
      <c r="P144" s="37"/>
      <c r="Q144" s="37"/>
      <c r="R144" s="178"/>
      <c r="S144" s="200"/>
      <c r="T144" s="178"/>
      <c r="U144" s="193"/>
      <c r="V144" s="1"/>
      <c r="W144" s="1"/>
    </row>
    <row r="145" spans="1:23" ht="15.75">
      <c r="A145" s="227"/>
      <c r="B145" s="267"/>
      <c r="C145" s="245"/>
      <c r="D145" s="36"/>
      <c r="E145" s="36">
        <v>4040</v>
      </c>
      <c r="F145" s="37">
        <v>64357</v>
      </c>
      <c r="G145" s="37">
        <v>52300.9</v>
      </c>
      <c r="H145" s="178">
        <f t="shared" si="3"/>
        <v>81.26683966002145</v>
      </c>
      <c r="I145" s="200">
        <v>64357</v>
      </c>
      <c r="J145" s="66">
        <v>52300.9</v>
      </c>
      <c r="K145" s="216">
        <v>64357</v>
      </c>
      <c r="L145" s="37">
        <v>52300.9</v>
      </c>
      <c r="M145" s="37"/>
      <c r="N145" s="37"/>
      <c r="O145" s="37"/>
      <c r="P145" s="37"/>
      <c r="Q145" s="37"/>
      <c r="R145" s="178"/>
      <c r="S145" s="200"/>
      <c r="T145" s="178"/>
      <c r="U145" s="193"/>
      <c r="V145" s="1"/>
      <c r="W145" s="1"/>
    </row>
    <row r="146" spans="1:23" ht="15.75">
      <c r="A146" s="227"/>
      <c r="B146" s="267"/>
      <c r="C146" s="245"/>
      <c r="D146" s="36"/>
      <c r="E146" s="36">
        <v>4110</v>
      </c>
      <c r="F146" s="37">
        <v>166693</v>
      </c>
      <c r="G146" s="37">
        <v>106644.45</v>
      </c>
      <c r="H146" s="178">
        <f t="shared" si="3"/>
        <v>63.97656170325089</v>
      </c>
      <c r="I146" s="200">
        <v>166693</v>
      </c>
      <c r="J146" s="66">
        <v>106644.45</v>
      </c>
      <c r="K146" s="216">
        <v>166693</v>
      </c>
      <c r="L146" s="37">
        <v>106644.45</v>
      </c>
      <c r="M146" s="37"/>
      <c r="N146" s="37"/>
      <c r="O146" s="37"/>
      <c r="P146" s="37"/>
      <c r="Q146" s="37"/>
      <c r="R146" s="178"/>
      <c r="S146" s="200"/>
      <c r="T146" s="178"/>
      <c r="U146" s="193"/>
      <c r="V146" s="1"/>
      <c r="W146" s="1"/>
    </row>
    <row r="147" spans="1:23" ht="15.75">
      <c r="A147" s="227"/>
      <c r="B147" s="267"/>
      <c r="C147" s="245"/>
      <c r="D147" s="36"/>
      <c r="E147" s="36">
        <v>4120</v>
      </c>
      <c r="F147" s="37">
        <v>22701</v>
      </c>
      <c r="G147" s="37">
        <v>14957.21</v>
      </c>
      <c r="H147" s="178">
        <f t="shared" si="3"/>
        <v>65.8878904013039</v>
      </c>
      <c r="I147" s="200">
        <v>22701</v>
      </c>
      <c r="J147" s="66">
        <v>14957.21</v>
      </c>
      <c r="K147" s="216">
        <v>22701</v>
      </c>
      <c r="L147" s="37">
        <v>14957.21</v>
      </c>
      <c r="M147" s="37"/>
      <c r="N147" s="37"/>
      <c r="O147" s="37"/>
      <c r="P147" s="37"/>
      <c r="Q147" s="37"/>
      <c r="R147" s="178"/>
      <c r="S147" s="200"/>
      <c r="T147" s="178"/>
      <c r="U147" s="193"/>
      <c r="V147" s="1"/>
      <c r="W147" s="1"/>
    </row>
    <row r="148" spans="1:23" ht="15.75">
      <c r="A148" s="227"/>
      <c r="B148" s="267"/>
      <c r="C148" s="245"/>
      <c r="D148" s="36"/>
      <c r="E148" s="36">
        <v>4170</v>
      </c>
      <c r="F148" s="37">
        <v>6000</v>
      </c>
      <c r="G148" s="37">
        <v>2449.37</v>
      </c>
      <c r="H148" s="178">
        <f t="shared" si="3"/>
        <v>40.82283333333333</v>
      </c>
      <c r="I148" s="200">
        <v>6000</v>
      </c>
      <c r="J148" s="66">
        <v>2449.37</v>
      </c>
      <c r="K148" s="216">
        <v>6000</v>
      </c>
      <c r="L148" s="37">
        <v>2449.37</v>
      </c>
      <c r="M148" s="37"/>
      <c r="N148" s="37"/>
      <c r="O148" s="37"/>
      <c r="P148" s="37"/>
      <c r="Q148" s="37"/>
      <c r="R148" s="178"/>
      <c r="S148" s="200"/>
      <c r="T148" s="178"/>
      <c r="U148" s="193"/>
      <c r="V148" s="1"/>
      <c r="W148" s="1"/>
    </row>
    <row r="149" spans="1:23" ht="15.75">
      <c r="A149" s="227"/>
      <c r="B149" s="267"/>
      <c r="C149" s="245"/>
      <c r="D149" s="36"/>
      <c r="E149" s="36">
        <v>4210</v>
      </c>
      <c r="F149" s="37">
        <v>36110</v>
      </c>
      <c r="G149" s="37">
        <v>20967.07</v>
      </c>
      <c r="H149" s="178">
        <f t="shared" si="3"/>
        <v>58.06444198283024</v>
      </c>
      <c r="I149" s="200">
        <v>36110</v>
      </c>
      <c r="J149" s="66">
        <v>20967.07</v>
      </c>
      <c r="K149" s="216"/>
      <c r="L149" s="37"/>
      <c r="M149" s="37"/>
      <c r="N149" s="37"/>
      <c r="O149" s="37"/>
      <c r="P149" s="37"/>
      <c r="Q149" s="37"/>
      <c r="R149" s="178"/>
      <c r="S149" s="200"/>
      <c r="T149" s="178"/>
      <c r="U149" s="193"/>
      <c r="V149" s="1"/>
      <c r="W149" s="1"/>
    </row>
    <row r="150" spans="1:23" ht="15.75">
      <c r="A150" s="227"/>
      <c r="B150" s="267"/>
      <c r="C150" s="245"/>
      <c r="D150" s="36"/>
      <c r="E150" s="36">
        <v>4240</v>
      </c>
      <c r="F150" s="37">
        <v>11000</v>
      </c>
      <c r="G150" s="37">
        <v>1681.9</v>
      </c>
      <c r="H150" s="178">
        <f t="shared" si="3"/>
        <v>15.290000000000001</v>
      </c>
      <c r="I150" s="200">
        <v>11000</v>
      </c>
      <c r="J150" s="66">
        <v>1681.9</v>
      </c>
      <c r="K150" s="216"/>
      <c r="L150" s="37"/>
      <c r="M150" s="37"/>
      <c r="N150" s="37"/>
      <c r="O150" s="37"/>
      <c r="P150" s="37"/>
      <c r="Q150" s="37"/>
      <c r="R150" s="178"/>
      <c r="S150" s="200"/>
      <c r="T150" s="178"/>
      <c r="U150" s="193"/>
      <c r="V150" s="1"/>
      <c r="W150" s="1"/>
    </row>
    <row r="151" spans="1:23" ht="15.75">
      <c r="A151" s="227"/>
      <c r="B151" s="267"/>
      <c r="C151" s="245"/>
      <c r="D151" s="36"/>
      <c r="E151" s="36">
        <v>4260</v>
      </c>
      <c r="F151" s="37">
        <v>60900</v>
      </c>
      <c r="G151" s="37">
        <v>41852.16</v>
      </c>
      <c r="H151" s="178">
        <f t="shared" si="3"/>
        <v>68.72275862068966</v>
      </c>
      <c r="I151" s="200">
        <v>60900</v>
      </c>
      <c r="J151" s="66">
        <v>41852.16</v>
      </c>
      <c r="K151" s="216"/>
      <c r="L151" s="37"/>
      <c r="M151" s="37"/>
      <c r="N151" s="37"/>
      <c r="O151" s="37"/>
      <c r="P151" s="37"/>
      <c r="Q151" s="37"/>
      <c r="R151" s="178"/>
      <c r="S151" s="200"/>
      <c r="T151" s="178"/>
      <c r="U151" s="193"/>
      <c r="V151" s="1"/>
      <c r="W151" s="1"/>
    </row>
    <row r="152" spans="1:23" ht="15.75">
      <c r="A152" s="227"/>
      <c r="B152" s="267"/>
      <c r="C152" s="245"/>
      <c r="D152" s="36"/>
      <c r="E152" s="36">
        <v>4270</v>
      </c>
      <c r="F152" s="37">
        <v>4058</v>
      </c>
      <c r="G152" s="37">
        <v>0</v>
      </c>
      <c r="H152" s="178">
        <f t="shared" si="3"/>
        <v>0</v>
      </c>
      <c r="I152" s="200">
        <v>4058</v>
      </c>
      <c r="J152" s="66">
        <v>0</v>
      </c>
      <c r="K152" s="216"/>
      <c r="L152" s="37"/>
      <c r="M152" s="37"/>
      <c r="N152" s="37"/>
      <c r="O152" s="37"/>
      <c r="P152" s="37"/>
      <c r="Q152" s="37"/>
      <c r="R152" s="178"/>
      <c r="S152" s="200"/>
      <c r="T152" s="178"/>
      <c r="U152" s="193"/>
      <c r="V152" s="1"/>
      <c r="W152" s="1"/>
    </row>
    <row r="153" spans="1:23" ht="15.75">
      <c r="A153" s="227"/>
      <c r="B153" s="267"/>
      <c r="C153" s="245"/>
      <c r="D153" s="36"/>
      <c r="E153" s="36">
        <v>4300</v>
      </c>
      <c r="F153" s="37">
        <v>26250</v>
      </c>
      <c r="G153" s="37">
        <v>17134.02</v>
      </c>
      <c r="H153" s="178">
        <f t="shared" si="3"/>
        <v>65.27245714285715</v>
      </c>
      <c r="I153" s="200">
        <v>26250</v>
      </c>
      <c r="J153" s="66">
        <v>17134.02</v>
      </c>
      <c r="K153" s="216"/>
      <c r="L153" s="37"/>
      <c r="M153" s="37"/>
      <c r="N153" s="37"/>
      <c r="O153" s="37"/>
      <c r="P153" s="37"/>
      <c r="Q153" s="37"/>
      <c r="R153" s="178"/>
      <c r="S153" s="200"/>
      <c r="T153" s="178"/>
      <c r="U153" s="193"/>
      <c r="V153" s="1"/>
      <c r="W153" s="1"/>
    </row>
    <row r="154" spans="1:23" ht="15.75">
      <c r="A154" s="227"/>
      <c r="B154" s="267"/>
      <c r="C154" s="245"/>
      <c r="D154" s="36"/>
      <c r="E154" s="36">
        <v>4350</v>
      </c>
      <c r="F154" s="37">
        <v>5250</v>
      </c>
      <c r="G154" s="37">
        <v>332.74</v>
      </c>
      <c r="H154" s="178">
        <f t="shared" si="3"/>
        <v>6.337904761904762</v>
      </c>
      <c r="I154" s="200">
        <v>5250</v>
      </c>
      <c r="J154" s="66">
        <v>332.74</v>
      </c>
      <c r="K154" s="216"/>
      <c r="L154" s="37"/>
      <c r="M154" s="37"/>
      <c r="N154" s="37"/>
      <c r="O154" s="37"/>
      <c r="P154" s="37"/>
      <c r="Q154" s="37"/>
      <c r="R154" s="178"/>
      <c r="S154" s="200"/>
      <c r="T154" s="178"/>
      <c r="U154" s="193"/>
      <c r="V154" s="1"/>
      <c r="W154" s="1"/>
    </row>
    <row r="155" spans="1:23" ht="15.75">
      <c r="A155" s="227"/>
      <c r="B155" s="267"/>
      <c r="C155" s="245"/>
      <c r="D155" s="36"/>
      <c r="E155" s="36">
        <v>4410</v>
      </c>
      <c r="F155" s="37">
        <v>5250</v>
      </c>
      <c r="G155" s="37">
        <v>1576.47</v>
      </c>
      <c r="H155" s="178">
        <f>G155/F155*100</f>
        <v>30.028</v>
      </c>
      <c r="I155" s="200">
        <v>5250</v>
      </c>
      <c r="J155" s="66">
        <v>1576.47</v>
      </c>
      <c r="K155" s="216"/>
      <c r="L155" s="37"/>
      <c r="M155" s="37"/>
      <c r="N155" s="37"/>
      <c r="O155" s="37"/>
      <c r="P155" s="37"/>
      <c r="Q155" s="37"/>
      <c r="R155" s="178"/>
      <c r="S155" s="200"/>
      <c r="T155" s="178"/>
      <c r="U155" s="193"/>
      <c r="V155" s="1"/>
      <c r="W155" s="1"/>
    </row>
    <row r="156" spans="1:23" ht="15.75">
      <c r="A156" s="227"/>
      <c r="B156" s="267"/>
      <c r="C156" s="245"/>
      <c r="D156" s="36"/>
      <c r="E156" s="36">
        <v>4430</v>
      </c>
      <c r="F156" s="37">
        <v>4200</v>
      </c>
      <c r="G156" s="37">
        <v>589</v>
      </c>
      <c r="H156" s="178">
        <f t="shared" si="3"/>
        <v>14.023809523809524</v>
      </c>
      <c r="I156" s="200">
        <v>4200</v>
      </c>
      <c r="J156" s="66">
        <v>589</v>
      </c>
      <c r="K156" s="216"/>
      <c r="L156" s="37"/>
      <c r="M156" s="37"/>
      <c r="N156" s="37"/>
      <c r="O156" s="37"/>
      <c r="P156" s="37"/>
      <c r="Q156" s="37"/>
      <c r="R156" s="178"/>
      <c r="S156" s="200"/>
      <c r="T156" s="178"/>
      <c r="U156" s="193"/>
      <c r="V156" s="1"/>
      <c r="W156" s="1"/>
    </row>
    <row r="157" spans="1:23" ht="15.75">
      <c r="A157" s="227"/>
      <c r="B157" s="267"/>
      <c r="C157" s="245"/>
      <c r="D157" s="36"/>
      <c r="E157" s="36">
        <v>4440</v>
      </c>
      <c r="F157" s="37">
        <v>50136</v>
      </c>
      <c r="G157" s="37">
        <v>50136</v>
      </c>
      <c r="H157" s="178">
        <f>G157/F157*100</f>
        <v>100</v>
      </c>
      <c r="I157" s="200">
        <v>50136</v>
      </c>
      <c r="J157" s="66">
        <v>50136</v>
      </c>
      <c r="K157" s="216"/>
      <c r="L157" s="37"/>
      <c r="M157" s="37"/>
      <c r="N157" s="37"/>
      <c r="O157" s="37"/>
      <c r="P157" s="37"/>
      <c r="Q157" s="37"/>
      <c r="R157" s="178"/>
      <c r="S157" s="200"/>
      <c r="T157" s="176"/>
      <c r="U157" s="191"/>
      <c r="V157" s="1"/>
      <c r="W157" s="1"/>
    </row>
    <row r="158" spans="1:23" ht="15.75">
      <c r="A158" s="227"/>
      <c r="B158" s="268" t="s">
        <v>128</v>
      </c>
      <c r="C158" s="235"/>
      <c r="D158" s="23"/>
      <c r="E158" s="23"/>
      <c r="F158" s="20">
        <f>SUM(F142:F157)</f>
        <v>1322047</v>
      </c>
      <c r="G158" s="20">
        <f>SUM(G142:G157)</f>
        <v>894264.57</v>
      </c>
      <c r="H158" s="177">
        <f>G158/F158*100</f>
        <v>67.6424189155151</v>
      </c>
      <c r="I158" s="199">
        <f>SUM(I142:I157)</f>
        <v>1322047</v>
      </c>
      <c r="J158" s="64">
        <f>SUM(J142:J157)</f>
        <v>894264.57</v>
      </c>
      <c r="K158" s="214">
        <f>SUM(K144:K148)</f>
        <v>1062193</v>
      </c>
      <c r="L158" s="20">
        <f>SUM(L144:L148)</f>
        <v>722153.86</v>
      </c>
      <c r="M158" s="20"/>
      <c r="N158" s="20"/>
      <c r="O158" s="20"/>
      <c r="P158" s="20"/>
      <c r="Q158" s="20"/>
      <c r="R158" s="177"/>
      <c r="S158" s="199"/>
      <c r="T158" s="177"/>
      <c r="U158" s="192"/>
      <c r="V158" s="1"/>
      <c r="W158" s="1"/>
    </row>
    <row r="159" spans="1:23" ht="15.75" customHeight="1">
      <c r="A159" s="227"/>
      <c r="B159" s="269" t="s">
        <v>67</v>
      </c>
      <c r="C159" s="245"/>
      <c r="D159" s="36">
        <v>80113</v>
      </c>
      <c r="E159" s="36">
        <v>4010</v>
      </c>
      <c r="F159" s="37">
        <v>27772</v>
      </c>
      <c r="G159" s="37">
        <v>20130.52</v>
      </c>
      <c r="H159" s="178">
        <f t="shared" si="3"/>
        <v>72.48494886936483</v>
      </c>
      <c r="I159" s="200">
        <v>27772</v>
      </c>
      <c r="J159" s="66">
        <v>20130.52</v>
      </c>
      <c r="K159" s="216">
        <v>27772</v>
      </c>
      <c r="L159" s="37">
        <v>20130.52</v>
      </c>
      <c r="M159" s="37"/>
      <c r="N159" s="37"/>
      <c r="O159" s="37"/>
      <c r="P159" s="37"/>
      <c r="Q159" s="37"/>
      <c r="R159" s="178"/>
      <c r="S159" s="200"/>
      <c r="T159" s="175"/>
      <c r="U159" s="190"/>
      <c r="V159" s="1"/>
      <c r="W159" s="1"/>
    </row>
    <row r="160" spans="1:23" ht="15.75" customHeight="1">
      <c r="A160" s="227"/>
      <c r="B160" s="269"/>
      <c r="C160" s="245"/>
      <c r="D160" s="36"/>
      <c r="E160" s="36">
        <v>4040</v>
      </c>
      <c r="F160" s="37">
        <v>2248</v>
      </c>
      <c r="G160" s="37">
        <v>2225.95</v>
      </c>
      <c r="H160" s="178">
        <f t="shared" si="3"/>
        <v>99.01912811387899</v>
      </c>
      <c r="I160" s="200">
        <v>2248</v>
      </c>
      <c r="J160" s="66">
        <v>2225.95</v>
      </c>
      <c r="K160" s="216">
        <v>2248</v>
      </c>
      <c r="L160" s="37">
        <v>2225.95</v>
      </c>
      <c r="M160" s="37"/>
      <c r="N160" s="37"/>
      <c r="O160" s="37"/>
      <c r="P160" s="37"/>
      <c r="Q160" s="37"/>
      <c r="R160" s="178"/>
      <c r="S160" s="200"/>
      <c r="T160" s="178"/>
      <c r="U160" s="193"/>
      <c r="V160" s="1"/>
      <c r="W160" s="1"/>
    </row>
    <row r="161" spans="1:23" ht="15.75" customHeight="1">
      <c r="A161" s="227"/>
      <c r="B161" s="269"/>
      <c r="C161" s="245"/>
      <c r="D161" s="36"/>
      <c r="E161" s="36">
        <v>4110</v>
      </c>
      <c r="F161" s="37">
        <v>5401</v>
      </c>
      <c r="G161" s="37">
        <v>3631.59</v>
      </c>
      <c r="H161" s="178">
        <f t="shared" si="3"/>
        <v>67.23921496019256</v>
      </c>
      <c r="I161" s="200">
        <v>5401</v>
      </c>
      <c r="J161" s="66">
        <v>3631.59</v>
      </c>
      <c r="K161" s="216">
        <v>5401</v>
      </c>
      <c r="L161" s="37">
        <v>3631.59</v>
      </c>
      <c r="M161" s="37"/>
      <c r="N161" s="37"/>
      <c r="O161" s="37"/>
      <c r="P161" s="37"/>
      <c r="Q161" s="37"/>
      <c r="R161" s="178"/>
      <c r="S161" s="200"/>
      <c r="T161" s="178"/>
      <c r="U161" s="193"/>
      <c r="V161" s="1"/>
      <c r="W161" s="1"/>
    </row>
    <row r="162" spans="1:23" ht="15.75" customHeight="1">
      <c r="A162" s="227"/>
      <c r="B162" s="269"/>
      <c r="C162" s="245"/>
      <c r="D162" s="36"/>
      <c r="E162" s="36">
        <v>4120</v>
      </c>
      <c r="F162" s="37">
        <v>736</v>
      </c>
      <c r="G162" s="37">
        <v>506.7</v>
      </c>
      <c r="H162" s="178">
        <f t="shared" si="3"/>
        <v>68.84510869565217</v>
      </c>
      <c r="I162" s="200">
        <v>736</v>
      </c>
      <c r="J162" s="66">
        <v>506.7</v>
      </c>
      <c r="K162" s="216">
        <v>736</v>
      </c>
      <c r="L162" s="37">
        <v>506.7</v>
      </c>
      <c r="M162" s="37"/>
      <c r="N162" s="37"/>
      <c r="O162" s="37"/>
      <c r="P162" s="37"/>
      <c r="Q162" s="37"/>
      <c r="R162" s="178"/>
      <c r="S162" s="200"/>
      <c r="T162" s="178"/>
      <c r="U162" s="193"/>
      <c r="V162" s="1"/>
      <c r="W162" s="1"/>
    </row>
    <row r="163" spans="1:23" ht="15.75" customHeight="1">
      <c r="A163" s="227"/>
      <c r="B163" s="269"/>
      <c r="C163" s="245"/>
      <c r="D163" s="36"/>
      <c r="E163" s="36">
        <v>4210</v>
      </c>
      <c r="F163" s="37">
        <v>35000</v>
      </c>
      <c r="G163" s="37">
        <v>15713.01</v>
      </c>
      <c r="H163" s="178">
        <f t="shared" si="3"/>
        <v>44.89431428571429</v>
      </c>
      <c r="I163" s="200">
        <v>35000</v>
      </c>
      <c r="J163" s="66">
        <v>15713.01</v>
      </c>
      <c r="K163" s="216"/>
      <c r="L163" s="37"/>
      <c r="M163" s="37"/>
      <c r="N163" s="37"/>
      <c r="O163" s="37"/>
      <c r="P163" s="37"/>
      <c r="Q163" s="37"/>
      <c r="R163" s="178"/>
      <c r="S163" s="200"/>
      <c r="T163" s="178"/>
      <c r="U163" s="193"/>
      <c r="V163" s="1"/>
      <c r="W163" s="1"/>
    </row>
    <row r="164" spans="1:23" ht="15.75" customHeight="1">
      <c r="A164" s="227"/>
      <c r="B164" s="269"/>
      <c r="C164" s="245"/>
      <c r="D164" s="36"/>
      <c r="E164" s="36">
        <v>4270</v>
      </c>
      <c r="F164" s="37">
        <v>5000</v>
      </c>
      <c r="G164" s="37">
        <v>0</v>
      </c>
      <c r="H164" s="178">
        <f t="shared" si="3"/>
        <v>0</v>
      </c>
      <c r="I164" s="200">
        <v>5000</v>
      </c>
      <c r="J164" s="66">
        <v>0</v>
      </c>
      <c r="K164" s="216"/>
      <c r="L164" s="37"/>
      <c r="M164" s="37"/>
      <c r="N164" s="37"/>
      <c r="O164" s="37"/>
      <c r="P164" s="37"/>
      <c r="Q164" s="37"/>
      <c r="R164" s="178"/>
      <c r="S164" s="200"/>
      <c r="T164" s="178"/>
      <c r="U164" s="193"/>
      <c r="V164" s="1"/>
      <c r="W164" s="1"/>
    </row>
    <row r="165" spans="1:23" ht="15.75" customHeight="1">
      <c r="A165" s="227"/>
      <c r="B165" s="269"/>
      <c r="C165" s="245"/>
      <c r="D165" s="36"/>
      <c r="E165" s="36">
        <v>4300</v>
      </c>
      <c r="F165" s="37">
        <v>95000</v>
      </c>
      <c r="G165" s="37">
        <v>68445</v>
      </c>
      <c r="H165" s="178">
        <f t="shared" si="3"/>
        <v>72.04736842105262</v>
      </c>
      <c r="I165" s="200">
        <v>95000</v>
      </c>
      <c r="J165" s="66">
        <v>68445</v>
      </c>
      <c r="K165" s="216"/>
      <c r="L165" s="37"/>
      <c r="M165" s="37"/>
      <c r="N165" s="37"/>
      <c r="O165" s="37"/>
      <c r="P165" s="37"/>
      <c r="Q165" s="37"/>
      <c r="R165" s="178"/>
      <c r="S165" s="200"/>
      <c r="T165" s="178"/>
      <c r="U165" s="193"/>
      <c r="V165" s="1"/>
      <c r="W165" s="1"/>
    </row>
    <row r="166" spans="1:23" ht="15.75" customHeight="1">
      <c r="A166" s="227"/>
      <c r="B166" s="269"/>
      <c r="C166" s="245"/>
      <c r="D166" s="36"/>
      <c r="E166" s="36">
        <v>4430</v>
      </c>
      <c r="F166" s="37">
        <v>4006</v>
      </c>
      <c r="G166" s="37">
        <v>0</v>
      </c>
      <c r="H166" s="178">
        <f t="shared" si="3"/>
        <v>0</v>
      </c>
      <c r="I166" s="200">
        <v>4006</v>
      </c>
      <c r="J166" s="66">
        <v>0</v>
      </c>
      <c r="K166" s="216"/>
      <c r="L166" s="37"/>
      <c r="M166" s="37"/>
      <c r="N166" s="37"/>
      <c r="O166" s="37"/>
      <c r="P166" s="37"/>
      <c r="Q166" s="37"/>
      <c r="R166" s="178"/>
      <c r="S166" s="200"/>
      <c r="T166" s="178"/>
      <c r="U166" s="193"/>
      <c r="V166" s="1"/>
      <c r="W166" s="1"/>
    </row>
    <row r="167" spans="1:23" ht="15.75" customHeight="1">
      <c r="A167" s="227"/>
      <c r="B167" s="269"/>
      <c r="C167" s="245"/>
      <c r="D167" s="36"/>
      <c r="E167" s="36">
        <v>4440</v>
      </c>
      <c r="F167" s="37">
        <v>764</v>
      </c>
      <c r="G167" s="37">
        <v>764</v>
      </c>
      <c r="H167" s="178">
        <f t="shared" si="3"/>
        <v>100</v>
      </c>
      <c r="I167" s="200">
        <v>764</v>
      </c>
      <c r="J167" s="66">
        <v>764</v>
      </c>
      <c r="K167" s="216"/>
      <c r="L167" s="37"/>
      <c r="M167" s="37"/>
      <c r="N167" s="37"/>
      <c r="O167" s="37"/>
      <c r="P167" s="37"/>
      <c r="Q167" s="37"/>
      <c r="R167" s="178"/>
      <c r="S167" s="200"/>
      <c r="T167" s="176"/>
      <c r="U167" s="191"/>
      <c r="V167" s="1"/>
      <c r="W167" s="1"/>
    </row>
    <row r="168" spans="1:23" ht="16.5" customHeight="1">
      <c r="A168" s="230"/>
      <c r="B168" s="270" t="s">
        <v>129</v>
      </c>
      <c r="C168" s="235"/>
      <c r="D168" s="23"/>
      <c r="E168" s="23"/>
      <c r="F168" s="20">
        <f>SUM(F159:F167)</f>
        <v>175927</v>
      </c>
      <c r="G168" s="20">
        <f>SUM(G159:G167)</f>
        <v>111416.77</v>
      </c>
      <c r="H168" s="177">
        <f>G168/F168*100</f>
        <v>63.33125103025687</v>
      </c>
      <c r="I168" s="199">
        <f>SUM(I159:I167)</f>
        <v>175927</v>
      </c>
      <c r="J168" s="64">
        <f>SUM(J159:J167)</f>
        <v>111416.77</v>
      </c>
      <c r="K168" s="214">
        <f>SUM(K159:K162)</f>
        <v>36157</v>
      </c>
      <c r="L168" s="20">
        <f>SUM(L159:L162)</f>
        <v>26494.760000000002</v>
      </c>
      <c r="M168" s="20"/>
      <c r="N168" s="20"/>
      <c r="O168" s="20"/>
      <c r="P168" s="20"/>
      <c r="Q168" s="20"/>
      <c r="R168" s="177"/>
      <c r="S168" s="199"/>
      <c r="T168" s="177"/>
      <c r="U168" s="192"/>
      <c r="V168" s="1"/>
      <c r="W168" s="1"/>
    </row>
    <row r="169" spans="1:23" ht="31.5">
      <c r="A169" s="227"/>
      <c r="B169" s="367" t="s">
        <v>68</v>
      </c>
      <c r="C169" s="238"/>
      <c r="D169" s="23">
        <v>80146</v>
      </c>
      <c r="E169" s="23">
        <v>4300</v>
      </c>
      <c r="F169" s="20">
        <v>22222</v>
      </c>
      <c r="G169" s="20">
        <v>9947.13</v>
      </c>
      <c r="H169" s="177">
        <f t="shared" si="3"/>
        <v>44.76253262532625</v>
      </c>
      <c r="I169" s="199">
        <v>22222</v>
      </c>
      <c r="J169" s="64">
        <v>9947.13</v>
      </c>
      <c r="K169" s="214"/>
      <c r="L169" s="20"/>
      <c r="M169" s="20"/>
      <c r="N169" s="20"/>
      <c r="O169" s="20"/>
      <c r="P169" s="20"/>
      <c r="Q169" s="20"/>
      <c r="R169" s="177"/>
      <c r="S169" s="199"/>
      <c r="T169" s="177"/>
      <c r="U169" s="192"/>
      <c r="V169" s="1"/>
      <c r="W169" s="1"/>
    </row>
    <row r="170" spans="1:23" ht="15.75">
      <c r="A170" s="227"/>
      <c r="B170" s="269" t="s">
        <v>69</v>
      </c>
      <c r="C170" s="239"/>
      <c r="D170" s="36">
        <v>80195</v>
      </c>
      <c r="E170" s="36">
        <v>4300</v>
      </c>
      <c r="F170" s="37">
        <v>4035</v>
      </c>
      <c r="G170" s="37">
        <v>0</v>
      </c>
      <c r="H170" s="178">
        <f t="shared" si="3"/>
        <v>0</v>
      </c>
      <c r="I170" s="200">
        <v>4035</v>
      </c>
      <c r="J170" s="66">
        <v>0</v>
      </c>
      <c r="K170" s="216"/>
      <c r="L170" s="37"/>
      <c r="M170" s="37"/>
      <c r="N170" s="37"/>
      <c r="O170" s="37"/>
      <c r="P170" s="37"/>
      <c r="Q170" s="37"/>
      <c r="R170" s="178"/>
      <c r="S170" s="200"/>
      <c r="T170" s="178"/>
      <c r="U170" s="193"/>
      <c r="V170" s="1"/>
      <c r="W170" s="1"/>
    </row>
    <row r="171" spans="1:23" ht="15.75">
      <c r="A171" s="227"/>
      <c r="B171" s="271"/>
      <c r="C171" s="240"/>
      <c r="D171" s="32"/>
      <c r="E171" s="32">
        <v>4440</v>
      </c>
      <c r="F171" s="31">
        <v>38800</v>
      </c>
      <c r="G171" s="31">
        <v>38800</v>
      </c>
      <c r="H171" s="176">
        <f t="shared" si="3"/>
        <v>100</v>
      </c>
      <c r="I171" s="198">
        <v>38800</v>
      </c>
      <c r="J171" s="63">
        <v>38800</v>
      </c>
      <c r="K171" s="217"/>
      <c r="L171" s="31"/>
      <c r="M171" s="31"/>
      <c r="N171" s="31"/>
      <c r="O171" s="31"/>
      <c r="P171" s="31"/>
      <c r="Q171" s="31"/>
      <c r="R171" s="176"/>
      <c r="S171" s="198"/>
      <c r="T171" s="176"/>
      <c r="U171" s="191"/>
      <c r="V171" s="1"/>
      <c r="W171" s="1"/>
    </row>
    <row r="172" spans="1:23" ht="15.75">
      <c r="A172" s="227"/>
      <c r="B172" s="281" t="s">
        <v>280</v>
      </c>
      <c r="C172" s="240"/>
      <c r="D172" s="32"/>
      <c r="E172" s="32"/>
      <c r="F172" s="31">
        <f>SUM(F170:F171)</f>
        <v>42835</v>
      </c>
      <c r="G172" s="31">
        <f>SUM(G170:G171)</f>
        <v>38800</v>
      </c>
      <c r="H172" s="176">
        <f>G172/F172*100</f>
        <v>90.58013306875219</v>
      </c>
      <c r="I172" s="198">
        <f>SUM(I170:I171)</f>
        <v>42835</v>
      </c>
      <c r="J172" s="63">
        <f>SUM(J170:J171)</f>
        <v>38800</v>
      </c>
      <c r="K172" s="217"/>
      <c r="L172" s="31"/>
      <c r="M172" s="31"/>
      <c r="N172" s="31"/>
      <c r="O172" s="31"/>
      <c r="P172" s="31"/>
      <c r="Q172" s="31"/>
      <c r="R172" s="176"/>
      <c r="S172" s="198"/>
      <c r="T172" s="176"/>
      <c r="U172" s="191"/>
      <c r="V172" s="1"/>
      <c r="W172" s="1"/>
    </row>
    <row r="173" spans="1:23" ht="15.75">
      <c r="A173" s="231"/>
      <c r="B173" s="272" t="s">
        <v>74</v>
      </c>
      <c r="C173" s="235"/>
      <c r="D173" s="23"/>
      <c r="E173" s="23"/>
      <c r="F173" s="22">
        <f>SUM(F117+F129+F141+F158+F168+F169+F172)</f>
        <v>4449152</v>
      </c>
      <c r="G173" s="22">
        <f>SUM(G117+G129+G141+G158+G168+G169+G172)</f>
        <v>3246264.32</v>
      </c>
      <c r="H173" s="179">
        <f t="shared" si="3"/>
        <v>72.96366408699905</v>
      </c>
      <c r="I173" s="201">
        <f>SUM(I172+I169+I168+I158+I141+I129+I117)</f>
        <v>4225011</v>
      </c>
      <c r="J173" s="65">
        <f>SUM(J172+J169+J168+J158+J141+J129+J117)</f>
        <v>3027077.82</v>
      </c>
      <c r="K173" s="214">
        <f>SUM(K168+K158+K141+K129+K117)</f>
        <v>3237102</v>
      </c>
      <c r="L173" s="20">
        <f>SUM(L168+L158+L141+L129+L117)</f>
        <v>2309666.91</v>
      </c>
      <c r="M173" s="20"/>
      <c r="N173" s="20"/>
      <c r="O173" s="20"/>
      <c r="P173" s="20"/>
      <c r="Q173" s="22"/>
      <c r="R173" s="179"/>
      <c r="S173" s="201">
        <f>SUM(S117)</f>
        <v>224141</v>
      </c>
      <c r="T173" s="179">
        <f>SUM(T117)</f>
        <v>219186.5</v>
      </c>
      <c r="U173" s="194">
        <f>T173/S173*100</f>
        <v>97.7895610352412</v>
      </c>
      <c r="V173" s="1"/>
      <c r="W173" s="1"/>
    </row>
    <row r="174" spans="1:23" ht="16.5" customHeight="1">
      <c r="A174" s="227"/>
      <c r="B174" s="273" t="s">
        <v>70</v>
      </c>
      <c r="C174" s="233">
        <v>851</v>
      </c>
      <c r="D174" s="34"/>
      <c r="E174" s="34"/>
      <c r="F174" s="27"/>
      <c r="G174" s="27"/>
      <c r="H174" s="175"/>
      <c r="I174" s="197"/>
      <c r="J174" s="61"/>
      <c r="K174" s="215"/>
      <c r="L174" s="27"/>
      <c r="M174" s="27"/>
      <c r="N174" s="27"/>
      <c r="O174" s="27"/>
      <c r="P174" s="27"/>
      <c r="Q174" s="27"/>
      <c r="R174" s="175"/>
      <c r="S174" s="197"/>
      <c r="T174" s="175"/>
      <c r="U174" s="190"/>
      <c r="V174" s="1"/>
      <c r="W174" s="1"/>
    </row>
    <row r="175" spans="1:23" ht="15.75">
      <c r="A175" s="227"/>
      <c r="B175" s="267" t="s">
        <v>71</v>
      </c>
      <c r="C175" s="245"/>
      <c r="D175" s="36">
        <v>85153</v>
      </c>
      <c r="E175" s="36">
        <v>4210</v>
      </c>
      <c r="F175" s="37">
        <v>1500</v>
      </c>
      <c r="G175" s="37">
        <v>0</v>
      </c>
      <c r="H175" s="178">
        <v>0</v>
      </c>
      <c r="I175" s="200">
        <v>1500</v>
      </c>
      <c r="J175" s="66">
        <v>0</v>
      </c>
      <c r="K175" s="216"/>
      <c r="L175" s="37"/>
      <c r="M175" s="37"/>
      <c r="N175" s="37"/>
      <c r="O175" s="37"/>
      <c r="P175" s="37"/>
      <c r="Q175" s="37"/>
      <c r="R175" s="178"/>
      <c r="S175" s="200"/>
      <c r="T175" s="178"/>
      <c r="U175" s="193"/>
      <c r="V175" s="1"/>
      <c r="W175" s="1"/>
    </row>
    <row r="176" spans="1:23" ht="15.75">
      <c r="A176" s="227"/>
      <c r="B176" s="267"/>
      <c r="C176" s="245"/>
      <c r="D176" s="36"/>
      <c r="E176" s="36">
        <v>3000</v>
      </c>
      <c r="F176" s="37">
        <v>3500</v>
      </c>
      <c r="G176" s="37">
        <v>0</v>
      </c>
      <c r="H176" s="178">
        <f>G176/F176*100</f>
        <v>0</v>
      </c>
      <c r="I176" s="200">
        <v>3500</v>
      </c>
      <c r="J176" s="66">
        <v>0</v>
      </c>
      <c r="K176" s="216"/>
      <c r="L176" s="37"/>
      <c r="M176" s="37"/>
      <c r="N176" s="37"/>
      <c r="O176" s="37"/>
      <c r="P176" s="37"/>
      <c r="Q176" s="37"/>
      <c r="R176" s="178"/>
      <c r="S176" s="200"/>
      <c r="T176" s="176"/>
      <c r="U176" s="191"/>
      <c r="V176" s="1"/>
      <c r="W176" s="1"/>
    </row>
    <row r="177" spans="1:23" ht="15.75">
      <c r="A177" s="227"/>
      <c r="B177" s="268" t="s">
        <v>130</v>
      </c>
      <c r="C177" s="235"/>
      <c r="D177" s="23"/>
      <c r="E177" s="23"/>
      <c r="F177" s="20">
        <f>SUM(F175:F176)</f>
        <v>5000</v>
      </c>
      <c r="G177" s="20">
        <f>SUM(G175:G176)</f>
        <v>0</v>
      </c>
      <c r="H177" s="64">
        <f>G177/F177*100</f>
        <v>0</v>
      </c>
      <c r="I177" s="199">
        <f>SUM(I175:I176)</f>
        <v>5000</v>
      </c>
      <c r="J177" s="64">
        <f>SUM(J175:J176)</f>
        <v>0</v>
      </c>
      <c r="K177" s="214"/>
      <c r="L177" s="20"/>
      <c r="M177" s="20"/>
      <c r="N177" s="20"/>
      <c r="O177" s="20"/>
      <c r="P177" s="20"/>
      <c r="Q177" s="20"/>
      <c r="R177" s="177"/>
      <c r="S177" s="199"/>
      <c r="T177" s="177"/>
      <c r="U177" s="192"/>
      <c r="V177" s="1"/>
      <c r="W177" s="1"/>
    </row>
    <row r="178" spans="1:23" ht="31.5">
      <c r="A178" s="227"/>
      <c r="B178" s="269" t="s">
        <v>72</v>
      </c>
      <c r="C178" s="245"/>
      <c r="D178" s="36">
        <v>85154</v>
      </c>
      <c r="E178" s="36">
        <v>3000</v>
      </c>
      <c r="F178" s="37">
        <v>3500</v>
      </c>
      <c r="G178" s="37">
        <v>3500</v>
      </c>
      <c r="H178" s="178">
        <f>G178/F178*100</f>
        <v>100</v>
      </c>
      <c r="I178" s="200">
        <v>3500</v>
      </c>
      <c r="J178" s="66">
        <v>3500</v>
      </c>
      <c r="K178" s="216"/>
      <c r="L178" s="37"/>
      <c r="M178" s="37"/>
      <c r="N178" s="37"/>
      <c r="O178" s="37"/>
      <c r="P178" s="37"/>
      <c r="Q178" s="37"/>
      <c r="R178" s="178"/>
      <c r="S178" s="200"/>
      <c r="T178" s="175"/>
      <c r="U178" s="190"/>
      <c r="V178" s="1"/>
      <c r="W178" s="1"/>
    </row>
    <row r="179" spans="1:23" ht="15.75">
      <c r="A179" s="227"/>
      <c r="B179" s="269"/>
      <c r="C179" s="245"/>
      <c r="D179" s="36"/>
      <c r="E179" s="36">
        <v>4170</v>
      </c>
      <c r="F179" s="37">
        <v>12000</v>
      </c>
      <c r="G179" s="37">
        <v>11665.75</v>
      </c>
      <c r="H179" s="178">
        <f>G179/F179*100</f>
        <v>97.21458333333334</v>
      </c>
      <c r="I179" s="200">
        <v>12000</v>
      </c>
      <c r="J179" s="66">
        <v>11665.75</v>
      </c>
      <c r="K179" s="216">
        <v>12000</v>
      </c>
      <c r="L179" s="37">
        <v>11665.75</v>
      </c>
      <c r="M179" s="37"/>
      <c r="N179" s="37"/>
      <c r="O179" s="37"/>
      <c r="P179" s="37"/>
      <c r="Q179" s="37"/>
      <c r="R179" s="178"/>
      <c r="S179" s="200"/>
      <c r="T179" s="178"/>
      <c r="U179" s="193"/>
      <c r="V179" s="1"/>
      <c r="W179" s="1"/>
    </row>
    <row r="180" spans="1:23" ht="15.75">
      <c r="A180" s="227"/>
      <c r="B180" s="269"/>
      <c r="C180" s="245"/>
      <c r="D180" s="36"/>
      <c r="E180" s="36">
        <v>4210</v>
      </c>
      <c r="F180" s="37">
        <v>9200</v>
      </c>
      <c r="G180" s="37">
        <v>3793.88</v>
      </c>
      <c r="H180" s="178">
        <f>G180/F180*100</f>
        <v>41.237826086956524</v>
      </c>
      <c r="I180" s="200">
        <v>9200</v>
      </c>
      <c r="J180" s="66">
        <v>3793.88</v>
      </c>
      <c r="K180" s="216"/>
      <c r="L180" s="37"/>
      <c r="M180" s="37"/>
      <c r="N180" s="37"/>
      <c r="O180" s="37"/>
      <c r="P180" s="37"/>
      <c r="Q180" s="37"/>
      <c r="R180" s="178"/>
      <c r="S180" s="200"/>
      <c r="T180" s="178"/>
      <c r="U180" s="193"/>
      <c r="V180" s="1"/>
      <c r="W180" s="1"/>
    </row>
    <row r="181" spans="1:23" ht="15.75">
      <c r="A181" s="227"/>
      <c r="B181" s="269"/>
      <c r="C181" s="245"/>
      <c r="D181" s="36"/>
      <c r="E181" s="36">
        <v>4270</v>
      </c>
      <c r="F181" s="37">
        <v>34700</v>
      </c>
      <c r="G181" s="37">
        <v>0</v>
      </c>
      <c r="H181" s="178">
        <v>0</v>
      </c>
      <c r="I181" s="200">
        <v>34700</v>
      </c>
      <c r="J181" s="66">
        <v>0</v>
      </c>
      <c r="K181" s="216"/>
      <c r="L181" s="37"/>
      <c r="M181" s="37"/>
      <c r="N181" s="37"/>
      <c r="O181" s="37"/>
      <c r="P181" s="37"/>
      <c r="Q181" s="37"/>
      <c r="R181" s="178"/>
      <c r="S181" s="200"/>
      <c r="T181" s="178"/>
      <c r="U181" s="193"/>
      <c r="V181" s="1"/>
      <c r="W181" s="1"/>
    </row>
    <row r="182" spans="1:23" ht="15.75">
      <c r="A182" s="227"/>
      <c r="B182" s="269"/>
      <c r="C182" s="245"/>
      <c r="D182" s="36"/>
      <c r="E182" s="36">
        <v>4300</v>
      </c>
      <c r="F182" s="37">
        <v>12000</v>
      </c>
      <c r="G182" s="37">
        <v>11960.52</v>
      </c>
      <c r="H182" s="178">
        <f aca="true" t="shared" si="4" ref="H182:H188">G182/F182*100</f>
        <v>99.67099999999999</v>
      </c>
      <c r="I182" s="200">
        <v>12000</v>
      </c>
      <c r="J182" s="66">
        <v>11960.52</v>
      </c>
      <c r="K182" s="216"/>
      <c r="L182" s="37"/>
      <c r="M182" s="37"/>
      <c r="N182" s="37"/>
      <c r="O182" s="37"/>
      <c r="P182" s="37"/>
      <c r="Q182" s="37"/>
      <c r="R182" s="178"/>
      <c r="S182" s="200"/>
      <c r="T182" s="178"/>
      <c r="U182" s="193"/>
      <c r="V182" s="1"/>
      <c r="W182" s="1"/>
    </row>
    <row r="183" spans="1:23" ht="15.75">
      <c r="A183" s="227"/>
      <c r="B183" s="269"/>
      <c r="C183" s="245"/>
      <c r="D183" s="36"/>
      <c r="E183" s="36">
        <v>4410</v>
      </c>
      <c r="F183" s="37">
        <v>194</v>
      </c>
      <c r="G183" s="37">
        <v>38.8</v>
      </c>
      <c r="H183" s="178">
        <f t="shared" si="4"/>
        <v>20</v>
      </c>
      <c r="I183" s="200">
        <v>194</v>
      </c>
      <c r="J183" s="66">
        <v>38.8</v>
      </c>
      <c r="K183" s="216"/>
      <c r="L183" s="37"/>
      <c r="M183" s="37"/>
      <c r="N183" s="37"/>
      <c r="O183" s="37"/>
      <c r="P183" s="37"/>
      <c r="Q183" s="37"/>
      <c r="R183" s="178"/>
      <c r="S183" s="200"/>
      <c r="T183" s="178"/>
      <c r="U183" s="193"/>
      <c r="V183" s="1"/>
      <c r="W183" s="1"/>
    </row>
    <row r="184" spans="1:23" ht="15.75">
      <c r="A184" s="227"/>
      <c r="B184" s="269"/>
      <c r="C184" s="245"/>
      <c r="D184" s="36"/>
      <c r="E184" s="36">
        <v>6050</v>
      </c>
      <c r="F184" s="37">
        <v>99713</v>
      </c>
      <c r="G184" s="37">
        <v>42134.45</v>
      </c>
      <c r="H184" s="178">
        <f t="shared" si="4"/>
        <v>42.25572392767242</v>
      </c>
      <c r="I184" s="200"/>
      <c r="J184" s="66"/>
      <c r="K184" s="216"/>
      <c r="L184" s="37"/>
      <c r="M184" s="37"/>
      <c r="N184" s="37"/>
      <c r="O184" s="37"/>
      <c r="P184" s="37"/>
      <c r="Q184" s="37"/>
      <c r="R184" s="178"/>
      <c r="S184" s="200">
        <v>99713</v>
      </c>
      <c r="T184" s="178">
        <v>42134.45</v>
      </c>
      <c r="U184" s="193">
        <f>T184/S184*100</f>
        <v>42.25572392767242</v>
      </c>
      <c r="V184" s="1"/>
      <c r="W184" s="1"/>
    </row>
    <row r="185" spans="1:23" ht="15.75">
      <c r="A185" s="227"/>
      <c r="B185" s="269"/>
      <c r="C185" s="245"/>
      <c r="D185" s="36"/>
      <c r="E185" s="36">
        <v>6060</v>
      </c>
      <c r="F185" s="37">
        <v>13500</v>
      </c>
      <c r="G185" s="37">
        <v>0</v>
      </c>
      <c r="H185" s="178">
        <f t="shared" si="4"/>
        <v>0</v>
      </c>
      <c r="I185" s="200"/>
      <c r="J185" s="66"/>
      <c r="K185" s="216"/>
      <c r="L185" s="37"/>
      <c r="M185" s="37"/>
      <c r="N185" s="37"/>
      <c r="O185" s="37"/>
      <c r="P185" s="37"/>
      <c r="Q185" s="37"/>
      <c r="R185" s="178"/>
      <c r="S185" s="200">
        <v>13500</v>
      </c>
      <c r="T185" s="176">
        <v>0</v>
      </c>
      <c r="U185" s="191">
        <f>T185/S185*100</f>
        <v>0</v>
      </c>
      <c r="V185" s="1"/>
      <c r="W185" s="1"/>
    </row>
    <row r="186" spans="1:23" ht="15.75">
      <c r="A186" s="227"/>
      <c r="B186" s="270" t="s">
        <v>131</v>
      </c>
      <c r="C186" s="235"/>
      <c r="D186" s="23"/>
      <c r="E186" s="23"/>
      <c r="F186" s="20">
        <f>SUM(F178:F185)</f>
        <v>184807</v>
      </c>
      <c r="G186" s="20">
        <f>SUM(G178:G185)</f>
        <v>73093.4</v>
      </c>
      <c r="H186" s="177">
        <f t="shared" si="4"/>
        <v>39.5512074759073</v>
      </c>
      <c r="I186" s="199">
        <f>SUM(I178:I185)</f>
        <v>71594</v>
      </c>
      <c r="J186" s="64">
        <f>SUM(J178:J185)</f>
        <v>30958.95</v>
      </c>
      <c r="K186" s="214">
        <f>SUM(K179)</f>
        <v>12000</v>
      </c>
      <c r="L186" s="20">
        <f>SUM(L179)</f>
        <v>11665.75</v>
      </c>
      <c r="M186" s="20"/>
      <c r="N186" s="20"/>
      <c r="O186" s="20"/>
      <c r="P186" s="20"/>
      <c r="Q186" s="20"/>
      <c r="R186" s="177"/>
      <c r="S186" s="199">
        <f>SUM(S184:S185)</f>
        <v>113213</v>
      </c>
      <c r="T186" s="177">
        <f>SUM(T184:T185)</f>
        <v>42134.45</v>
      </c>
      <c r="U186" s="192">
        <f>T186/S186*100</f>
        <v>37.216971549203706</v>
      </c>
      <c r="V186" s="1"/>
      <c r="W186" s="1"/>
    </row>
    <row r="187" spans="1:23" ht="15.75">
      <c r="A187" s="227"/>
      <c r="B187" s="271" t="s">
        <v>69</v>
      </c>
      <c r="C187" s="234"/>
      <c r="D187" s="32">
        <v>85195</v>
      </c>
      <c r="E187" s="32">
        <v>4270</v>
      </c>
      <c r="F187" s="31">
        <v>20000</v>
      </c>
      <c r="G187" s="31">
        <v>0</v>
      </c>
      <c r="H187" s="178">
        <f t="shared" si="4"/>
        <v>0</v>
      </c>
      <c r="I187" s="198">
        <v>20000</v>
      </c>
      <c r="J187" s="63">
        <v>0</v>
      </c>
      <c r="K187" s="217"/>
      <c r="L187" s="31"/>
      <c r="M187" s="31"/>
      <c r="N187" s="31"/>
      <c r="O187" s="31"/>
      <c r="P187" s="31"/>
      <c r="Q187" s="31"/>
      <c r="R187" s="176"/>
      <c r="S187" s="198"/>
      <c r="T187" s="177"/>
      <c r="U187" s="192"/>
      <c r="V187" s="1"/>
      <c r="W187" s="1"/>
    </row>
    <row r="188" spans="1:23" ht="16.5" thickBot="1">
      <c r="A188" s="228"/>
      <c r="B188" s="274" t="s">
        <v>73</v>
      </c>
      <c r="C188" s="241"/>
      <c r="D188" s="73"/>
      <c r="E188" s="73"/>
      <c r="F188" s="80">
        <f>SUM(F177+F186+F187)</f>
        <v>209807</v>
      </c>
      <c r="G188" s="80">
        <f>SUM(G177+G186+G187)</f>
        <v>73093.4</v>
      </c>
      <c r="H188" s="180">
        <f t="shared" si="4"/>
        <v>34.83839910012535</v>
      </c>
      <c r="I188" s="202">
        <f>SUM(I177+I186+I187)</f>
        <v>96594</v>
      </c>
      <c r="J188" s="81">
        <f>SUM(J177+J186+J187)</f>
        <v>30958.95</v>
      </c>
      <c r="K188" s="218">
        <v>12000</v>
      </c>
      <c r="L188" s="74">
        <f>SUM(L186)</f>
        <v>11665.75</v>
      </c>
      <c r="M188" s="74"/>
      <c r="N188" s="74"/>
      <c r="O188" s="74"/>
      <c r="P188" s="74"/>
      <c r="Q188" s="80"/>
      <c r="R188" s="180"/>
      <c r="S188" s="202">
        <f>SUM(S186)</f>
        <v>113213</v>
      </c>
      <c r="T188" s="180">
        <f>SUM(T186)</f>
        <v>42134.45</v>
      </c>
      <c r="U188" s="319">
        <f>T188/S188*100</f>
        <v>37.216971549203706</v>
      </c>
      <c r="V188" s="1"/>
      <c r="W188" s="1"/>
    </row>
    <row r="189" spans="1:23" ht="15.75">
      <c r="A189" s="229"/>
      <c r="B189" s="275" t="s">
        <v>75</v>
      </c>
      <c r="C189" s="242">
        <v>852</v>
      </c>
      <c r="D189" s="77"/>
      <c r="E189" s="77"/>
      <c r="F189" s="78"/>
      <c r="G189" s="78"/>
      <c r="H189" s="181"/>
      <c r="I189" s="203"/>
      <c r="J189" s="79"/>
      <c r="K189" s="219"/>
      <c r="L189" s="78"/>
      <c r="M189" s="78"/>
      <c r="N189" s="78"/>
      <c r="O189" s="78"/>
      <c r="P189" s="78"/>
      <c r="Q189" s="78"/>
      <c r="R189" s="181"/>
      <c r="S189" s="203"/>
      <c r="T189" s="181"/>
      <c r="U189" s="318"/>
      <c r="V189" s="1"/>
      <c r="W189" s="1"/>
    </row>
    <row r="190" spans="1:23" ht="15.75">
      <c r="A190" s="227"/>
      <c r="B190" s="267" t="s">
        <v>76</v>
      </c>
      <c r="C190" s="239"/>
      <c r="D190" s="36">
        <v>85202</v>
      </c>
      <c r="E190" s="36">
        <v>4330</v>
      </c>
      <c r="F190" s="37">
        <v>40000</v>
      </c>
      <c r="G190" s="37">
        <v>17133.66</v>
      </c>
      <c r="H190" s="178">
        <f aca="true" t="shared" si="5" ref="H190:H206">G190/F190*100</f>
        <v>42.83415</v>
      </c>
      <c r="I190" s="200">
        <v>40000</v>
      </c>
      <c r="J190" s="66">
        <v>17133.66</v>
      </c>
      <c r="K190" s="216"/>
      <c r="L190" s="37"/>
      <c r="M190" s="37"/>
      <c r="N190" s="37"/>
      <c r="O190" s="37"/>
      <c r="P190" s="37"/>
      <c r="Q190" s="37"/>
      <c r="R190" s="178"/>
      <c r="S190" s="200"/>
      <c r="T190" s="178"/>
      <c r="U190" s="193"/>
      <c r="V190" s="1"/>
      <c r="W190" s="1"/>
    </row>
    <row r="191" spans="1:23" ht="48" customHeight="1">
      <c r="A191" s="227"/>
      <c r="B191" s="269" t="s">
        <v>77</v>
      </c>
      <c r="C191" s="239"/>
      <c r="D191" s="36">
        <v>85214</v>
      </c>
      <c r="E191" s="36">
        <v>3110</v>
      </c>
      <c r="F191" s="37">
        <v>73970</v>
      </c>
      <c r="G191" s="37">
        <v>27851.06</v>
      </c>
      <c r="H191" s="178">
        <f t="shared" si="5"/>
        <v>37.651831823712314</v>
      </c>
      <c r="I191" s="200">
        <v>73970</v>
      </c>
      <c r="J191" s="66">
        <v>27851.06</v>
      </c>
      <c r="K191" s="216"/>
      <c r="L191" s="37"/>
      <c r="M191" s="37"/>
      <c r="N191" s="37"/>
      <c r="O191" s="37"/>
      <c r="P191" s="37"/>
      <c r="Q191" s="37"/>
      <c r="R191" s="178"/>
      <c r="S191" s="200"/>
      <c r="T191" s="178"/>
      <c r="U191" s="193"/>
      <c r="V191" s="1"/>
      <c r="W191" s="1"/>
    </row>
    <row r="192" spans="1:23" ht="15.75">
      <c r="A192" s="227"/>
      <c r="B192" s="267" t="s">
        <v>78</v>
      </c>
      <c r="C192" s="239"/>
      <c r="D192" s="36">
        <v>85215</v>
      </c>
      <c r="E192" s="36">
        <v>3110</v>
      </c>
      <c r="F192" s="37">
        <v>11000</v>
      </c>
      <c r="G192" s="37">
        <v>6541.86</v>
      </c>
      <c r="H192" s="178">
        <f t="shared" si="5"/>
        <v>59.47145454545454</v>
      </c>
      <c r="I192" s="200">
        <v>11000</v>
      </c>
      <c r="J192" s="66">
        <v>6541.86</v>
      </c>
      <c r="K192" s="216"/>
      <c r="L192" s="37"/>
      <c r="M192" s="37"/>
      <c r="N192" s="37"/>
      <c r="O192" s="37"/>
      <c r="P192" s="37"/>
      <c r="Q192" s="37"/>
      <c r="R192" s="178"/>
      <c r="S192" s="200"/>
      <c r="T192" s="178"/>
      <c r="U192" s="193"/>
      <c r="V192" s="1"/>
      <c r="W192" s="1"/>
    </row>
    <row r="193" spans="1:23" ht="15.75">
      <c r="A193" s="227"/>
      <c r="B193" s="267" t="s">
        <v>79</v>
      </c>
      <c r="C193" s="239"/>
      <c r="D193" s="36">
        <v>85219</v>
      </c>
      <c r="E193" s="36">
        <v>4010</v>
      </c>
      <c r="F193" s="37">
        <v>111824</v>
      </c>
      <c r="G193" s="37">
        <v>96747.38</v>
      </c>
      <c r="H193" s="178">
        <f t="shared" si="5"/>
        <v>86.51754542853055</v>
      </c>
      <c r="I193" s="200">
        <v>111824</v>
      </c>
      <c r="J193" s="66">
        <v>96747.38</v>
      </c>
      <c r="K193" s="216">
        <v>111824</v>
      </c>
      <c r="L193" s="37">
        <v>96747.38</v>
      </c>
      <c r="M193" s="37"/>
      <c r="N193" s="37"/>
      <c r="O193" s="37"/>
      <c r="P193" s="37"/>
      <c r="Q193" s="37"/>
      <c r="R193" s="178"/>
      <c r="S193" s="200"/>
      <c r="T193" s="178"/>
      <c r="U193" s="193"/>
      <c r="V193" s="1"/>
      <c r="W193" s="1"/>
    </row>
    <row r="194" spans="1:23" ht="15.75">
      <c r="A194" s="227"/>
      <c r="B194" s="267"/>
      <c r="C194" s="239"/>
      <c r="D194" s="36"/>
      <c r="E194" s="36">
        <v>4040</v>
      </c>
      <c r="F194" s="37">
        <v>9020</v>
      </c>
      <c r="G194" s="37">
        <v>9014.54</v>
      </c>
      <c r="H194" s="178">
        <f t="shared" si="5"/>
        <v>99.93946784922396</v>
      </c>
      <c r="I194" s="200">
        <v>9020</v>
      </c>
      <c r="J194" s="66">
        <v>9014.54</v>
      </c>
      <c r="K194" s="216">
        <v>9020</v>
      </c>
      <c r="L194" s="37">
        <v>9014.54</v>
      </c>
      <c r="M194" s="37"/>
      <c r="N194" s="37"/>
      <c r="O194" s="37"/>
      <c r="P194" s="37"/>
      <c r="Q194" s="37"/>
      <c r="R194" s="178"/>
      <c r="S194" s="200"/>
      <c r="T194" s="178"/>
      <c r="U194" s="193"/>
      <c r="V194" s="1"/>
      <c r="W194" s="1"/>
    </row>
    <row r="195" spans="1:23" ht="15.75">
      <c r="A195" s="227"/>
      <c r="B195" s="267"/>
      <c r="C195" s="239"/>
      <c r="D195" s="36"/>
      <c r="E195" s="36">
        <v>4110</v>
      </c>
      <c r="F195" s="37">
        <v>20899</v>
      </c>
      <c r="G195" s="37">
        <v>18733.64</v>
      </c>
      <c r="H195" s="178">
        <f t="shared" si="5"/>
        <v>89.63893009234891</v>
      </c>
      <c r="I195" s="200">
        <v>20899</v>
      </c>
      <c r="J195" s="66">
        <v>18733.64</v>
      </c>
      <c r="K195" s="216">
        <v>20899</v>
      </c>
      <c r="L195" s="37">
        <v>18733.61</v>
      </c>
      <c r="M195" s="37"/>
      <c r="N195" s="37"/>
      <c r="O195" s="37"/>
      <c r="P195" s="37"/>
      <c r="Q195" s="37"/>
      <c r="R195" s="178"/>
      <c r="S195" s="200"/>
      <c r="T195" s="178"/>
      <c r="U195" s="193"/>
      <c r="V195" s="1"/>
      <c r="W195" s="1"/>
    </row>
    <row r="196" spans="1:23" ht="15.75">
      <c r="A196" s="227"/>
      <c r="B196" s="267"/>
      <c r="C196" s="239"/>
      <c r="D196" s="36"/>
      <c r="E196" s="36">
        <v>4120</v>
      </c>
      <c r="F196" s="37">
        <v>2963</v>
      </c>
      <c r="G196" s="37">
        <v>2614.47</v>
      </c>
      <c r="H196" s="178">
        <f t="shared" si="5"/>
        <v>88.23725953425581</v>
      </c>
      <c r="I196" s="200">
        <v>2963</v>
      </c>
      <c r="J196" s="66">
        <v>2614.47</v>
      </c>
      <c r="K196" s="216">
        <v>2963</v>
      </c>
      <c r="L196" s="37">
        <v>2614.47</v>
      </c>
      <c r="M196" s="37"/>
      <c r="N196" s="37"/>
      <c r="O196" s="37"/>
      <c r="P196" s="37"/>
      <c r="Q196" s="37"/>
      <c r="R196" s="178"/>
      <c r="S196" s="200"/>
      <c r="T196" s="178"/>
      <c r="U196" s="193"/>
      <c r="V196" s="1"/>
      <c r="W196" s="1"/>
    </row>
    <row r="197" spans="1:23" ht="15.75">
      <c r="A197" s="227"/>
      <c r="B197" s="267"/>
      <c r="C197" s="239"/>
      <c r="D197" s="36"/>
      <c r="E197" s="36">
        <v>4210</v>
      </c>
      <c r="F197" s="37">
        <v>10000</v>
      </c>
      <c r="G197" s="37">
        <v>2565.3</v>
      </c>
      <c r="H197" s="178">
        <f t="shared" si="5"/>
        <v>25.653000000000002</v>
      </c>
      <c r="I197" s="200">
        <v>10000</v>
      </c>
      <c r="J197" s="66">
        <v>2565.3</v>
      </c>
      <c r="K197" s="216"/>
      <c r="L197" s="37"/>
      <c r="M197" s="37"/>
      <c r="N197" s="37"/>
      <c r="O197" s="37"/>
      <c r="P197" s="37"/>
      <c r="Q197" s="37"/>
      <c r="R197" s="178"/>
      <c r="S197" s="200"/>
      <c r="T197" s="178"/>
      <c r="U197" s="193"/>
      <c r="V197" s="1"/>
      <c r="W197" s="1"/>
    </row>
    <row r="198" spans="1:23" ht="15.75">
      <c r="A198" s="227"/>
      <c r="B198" s="267"/>
      <c r="C198" s="239"/>
      <c r="D198" s="36"/>
      <c r="E198" s="36">
        <v>4300</v>
      </c>
      <c r="F198" s="37">
        <v>19915</v>
      </c>
      <c r="G198" s="37">
        <v>1879.1</v>
      </c>
      <c r="H198" s="178">
        <f t="shared" si="5"/>
        <v>9.435601305548582</v>
      </c>
      <c r="I198" s="200">
        <v>19915</v>
      </c>
      <c r="J198" s="66">
        <v>1879.1</v>
      </c>
      <c r="K198" s="216"/>
      <c r="L198" s="37"/>
      <c r="M198" s="37"/>
      <c r="N198" s="37"/>
      <c r="O198" s="37"/>
      <c r="P198" s="37"/>
      <c r="Q198" s="37"/>
      <c r="R198" s="178"/>
      <c r="S198" s="200"/>
      <c r="T198" s="178"/>
      <c r="U198" s="193"/>
      <c r="V198" s="1"/>
      <c r="W198" s="1"/>
    </row>
    <row r="199" spans="1:23" ht="15.75">
      <c r="A199" s="227"/>
      <c r="B199" s="267"/>
      <c r="C199" s="239"/>
      <c r="D199" s="36"/>
      <c r="E199" s="36">
        <v>4410</v>
      </c>
      <c r="F199" s="37">
        <v>900</v>
      </c>
      <c r="G199" s="37">
        <v>336.9</v>
      </c>
      <c r="H199" s="178">
        <f t="shared" si="5"/>
        <v>37.43333333333333</v>
      </c>
      <c r="I199" s="200">
        <v>900</v>
      </c>
      <c r="J199" s="66">
        <v>336.9</v>
      </c>
      <c r="K199" s="216"/>
      <c r="L199" s="37"/>
      <c r="M199" s="37"/>
      <c r="N199" s="37"/>
      <c r="O199" s="37"/>
      <c r="P199" s="37"/>
      <c r="Q199" s="37"/>
      <c r="R199" s="178"/>
      <c r="S199" s="200"/>
      <c r="T199" s="178"/>
      <c r="U199" s="193"/>
      <c r="V199" s="1"/>
      <c r="W199" s="1"/>
    </row>
    <row r="200" spans="1:23" ht="15.75">
      <c r="A200" s="227"/>
      <c r="B200" s="267"/>
      <c r="C200" s="239"/>
      <c r="D200" s="36"/>
      <c r="E200" s="36">
        <v>4430</v>
      </c>
      <c r="F200" s="37">
        <v>85</v>
      </c>
      <c r="G200" s="37">
        <v>85</v>
      </c>
      <c r="H200" s="178">
        <f t="shared" si="5"/>
        <v>100</v>
      </c>
      <c r="I200" s="200">
        <v>85</v>
      </c>
      <c r="J200" s="66">
        <v>85</v>
      </c>
      <c r="K200" s="216"/>
      <c r="L200" s="37"/>
      <c r="M200" s="37"/>
      <c r="N200" s="37"/>
      <c r="O200" s="37"/>
      <c r="P200" s="37"/>
      <c r="Q200" s="37"/>
      <c r="R200" s="178"/>
      <c r="S200" s="200"/>
      <c r="T200" s="176"/>
      <c r="U200" s="191"/>
      <c r="V200" s="1"/>
      <c r="W200" s="1"/>
    </row>
    <row r="201" spans="1:23" ht="15.75">
      <c r="A201" s="227"/>
      <c r="B201" s="268" t="s">
        <v>132</v>
      </c>
      <c r="C201" s="238"/>
      <c r="D201" s="23"/>
      <c r="E201" s="23"/>
      <c r="F201" s="20">
        <f>SUM(F193:F200)</f>
        <v>175606</v>
      </c>
      <c r="G201" s="20">
        <f>SUM(G193:G200)</f>
        <v>131976.33000000002</v>
      </c>
      <c r="H201" s="177">
        <f>G201/F201*100</f>
        <v>75.15479539423482</v>
      </c>
      <c r="I201" s="199">
        <f>SUM(I193:I200)</f>
        <v>175606</v>
      </c>
      <c r="J201" s="64">
        <f>SUM(J193:J200)</f>
        <v>131976.33000000002</v>
      </c>
      <c r="K201" s="214">
        <f>SUM(K193:K196)</f>
        <v>144706</v>
      </c>
      <c r="L201" s="20">
        <f>SUM(L193:L196)</f>
        <v>127110.00000000001</v>
      </c>
      <c r="M201" s="20"/>
      <c r="N201" s="20"/>
      <c r="O201" s="20"/>
      <c r="P201" s="20"/>
      <c r="Q201" s="20"/>
      <c r="R201" s="177"/>
      <c r="S201" s="199"/>
      <c r="T201" s="177"/>
      <c r="U201" s="192"/>
      <c r="V201" s="1"/>
      <c r="W201" s="1"/>
    </row>
    <row r="202" spans="1:23" ht="47.25">
      <c r="A202" s="227"/>
      <c r="B202" s="269" t="s">
        <v>80</v>
      </c>
      <c r="C202" s="239"/>
      <c r="D202" s="36">
        <v>85228</v>
      </c>
      <c r="E202" s="36">
        <v>3110</v>
      </c>
      <c r="F202" s="37">
        <v>4000</v>
      </c>
      <c r="G202" s="37">
        <v>0</v>
      </c>
      <c r="H202" s="178">
        <f t="shared" si="5"/>
        <v>0</v>
      </c>
      <c r="I202" s="200">
        <v>4000</v>
      </c>
      <c r="J202" s="66">
        <v>0</v>
      </c>
      <c r="K202" s="216"/>
      <c r="L202" s="37"/>
      <c r="M202" s="37"/>
      <c r="N202" s="37"/>
      <c r="O202" s="37"/>
      <c r="P202" s="37"/>
      <c r="Q202" s="37"/>
      <c r="R202" s="178"/>
      <c r="S202" s="200"/>
      <c r="T202" s="175"/>
      <c r="U202" s="190"/>
      <c r="V202" s="1"/>
      <c r="W202" s="1"/>
    </row>
    <row r="203" spans="1:23" ht="15.75">
      <c r="A203" s="227"/>
      <c r="B203" s="267" t="s">
        <v>69</v>
      </c>
      <c r="C203" s="239"/>
      <c r="D203" s="36">
        <v>85295</v>
      </c>
      <c r="E203" s="36">
        <v>3110</v>
      </c>
      <c r="F203" s="37">
        <v>77887</v>
      </c>
      <c r="G203" s="37">
        <v>30671.35</v>
      </c>
      <c r="H203" s="178">
        <f t="shared" si="5"/>
        <v>39.37929307843414</v>
      </c>
      <c r="I203" s="200">
        <v>77887</v>
      </c>
      <c r="J203" s="66">
        <v>30671.35</v>
      </c>
      <c r="K203" s="216"/>
      <c r="L203" s="37"/>
      <c r="M203" s="37"/>
      <c r="N203" s="37"/>
      <c r="O203" s="37"/>
      <c r="P203" s="37"/>
      <c r="Q203" s="37"/>
      <c r="R203" s="178"/>
      <c r="S203" s="200"/>
      <c r="T203" s="178"/>
      <c r="U203" s="193"/>
      <c r="V203" s="1"/>
      <c r="W203" s="1"/>
    </row>
    <row r="204" spans="1:23" ht="15.75">
      <c r="A204" s="227"/>
      <c r="B204" s="267"/>
      <c r="C204" s="239"/>
      <c r="D204" s="36"/>
      <c r="E204" s="36">
        <v>4210</v>
      </c>
      <c r="F204" s="37">
        <v>8520</v>
      </c>
      <c r="G204" s="37">
        <v>8519.48</v>
      </c>
      <c r="H204" s="178">
        <f t="shared" si="5"/>
        <v>99.99389671361502</v>
      </c>
      <c r="I204" s="200">
        <v>8520</v>
      </c>
      <c r="J204" s="66">
        <v>8519.48</v>
      </c>
      <c r="K204" s="216"/>
      <c r="L204" s="37"/>
      <c r="M204" s="37"/>
      <c r="N204" s="37"/>
      <c r="O204" s="37"/>
      <c r="P204" s="37"/>
      <c r="Q204" s="37"/>
      <c r="R204" s="178"/>
      <c r="S204" s="200"/>
      <c r="T204" s="178"/>
      <c r="U204" s="193"/>
      <c r="V204" s="1"/>
      <c r="W204" s="1"/>
    </row>
    <row r="205" spans="1:23" ht="15.75">
      <c r="A205" s="227"/>
      <c r="B205" s="268" t="s">
        <v>281</v>
      </c>
      <c r="C205" s="368"/>
      <c r="D205" s="23"/>
      <c r="E205" s="23"/>
      <c r="F205" s="20">
        <f>SUM(F203:F204)</f>
        <v>86407</v>
      </c>
      <c r="G205" s="20">
        <f>SUM(G203:G204)</f>
        <v>39190.83</v>
      </c>
      <c r="H205" s="177">
        <f>G205/F205*100</f>
        <v>45.356082261853786</v>
      </c>
      <c r="I205" s="199">
        <f>SUM(I203:I204)</f>
        <v>86407</v>
      </c>
      <c r="J205" s="64">
        <f>SUM(J203:J204)</f>
        <v>39190.83</v>
      </c>
      <c r="K205" s="214"/>
      <c r="L205" s="20"/>
      <c r="M205" s="20"/>
      <c r="N205" s="20"/>
      <c r="O205" s="20"/>
      <c r="P205" s="20"/>
      <c r="Q205" s="20"/>
      <c r="R205" s="177"/>
      <c r="S205" s="199"/>
      <c r="T205" s="177"/>
      <c r="U205" s="192"/>
      <c r="V205" s="1"/>
      <c r="W205" s="1"/>
    </row>
    <row r="206" spans="1:23" ht="15.75">
      <c r="A206" s="227"/>
      <c r="B206" s="272" t="s">
        <v>81</v>
      </c>
      <c r="C206" s="238"/>
      <c r="D206" s="23"/>
      <c r="E206" s="23"/>
      <c r="F206" s="22">
        <f>SUM(F190+F191+F192+F201+F202+F205)</f>
        <v>390983</v>
      </c>
      <c r="G206" s="22">
        <f>SUM(G190+G191+G192+G201+G202+G205)</f>
        <v>222693.74000000005</v>
      </c>
      <c r="H206" s="179">
        <f t="shared" si="5"/>
        <v>56.95739712468318</v>
      </c>
      <c r="I206" s="201">
        <f>SUM(I190+I191+I192+I201+I202+I205)</f>
        <v>390983</v>
      </c>
      <c r="J206" s="65">
        <f>SUM(J190+J191+J192+J201+J202+J205)</f>
        <v>222693.74000000005</v>
      </c>
      <c r="K206" s="214">
        <f>SUM(K201)</f>
        <v>144706</v>
      </c>
      <c r="L206" s="20">
        <f>SUM(L201)</f>
        <v>127110.00000000001</v>
      </c>
      <c r="M206" s="20"/>
      <c r="N206" s="20"/>
      <c r="O206" s="20"/>
      <c r="P206" s="20"/>
      <c r="Q206" s="20"/>
      <c r="R206" s="177"/>
      <c r="S206" s="199"/>
      <c r="T206" s="177"/>
      <c r="U206" s="192"/>
      <c r="V206" s="1"/>
      <c r="W206" s="1"/>
    </row>
    <row r="207" spans="1:23" ht="33" customHeight="1">
      <c r="A207" s="227"/>
      <c r="B207" s="273" t="s">
        <v>82</v>
      </c>
      <c r="C207" s="233">
        <v>854</v>
      </c>
      <c r="D207" s="34"/>
      <c r="E207" s="34"/>
      <c r="F207" s="27"/>
      <c r="G207" s="27"/>
      <c r="H207" s="175"/>
      <c r="I207" s="197"/>
      <c r="J207" s="61"/>
      <c r="K207" s="215"/>
      <c r="L207" s="27"/>
      <c r="M207" s="27"/>
      <c r="N207" s="27"/>
      <c r="O207" s="27"/>
      <c r="P207" s="27"/>
      <c r="Q207" s="27"/>
      <c r="R207" s="175"/>
      <c r="S207" s="197"/>
      <c r="T207" s="175"/>
      <c r="U207" s="190"/>
      <c r="V207" s="1"/>
      <c r="W207" s="1"/>
    </row>
    <row r="208" spans="1:23" ht="15.75">
      <c r="A208" s="227"/>
      <c r="B208" s="267" t="s">
        <v>83</v>
      </c>
      <c r="C208" s="239"/>
      <c r="D208" s="36">
        <v>85401</v>
      </c>
      <c r="E208" s="36">
        <v>3020</v>
      </c>
      <c r="F208" s="37">
        <v>11500</v>
      </c>
      <c r="G208" s="37">
        <v>8289.11</v>
      </c>
      <c r="H208" s="178">
        <f aca="true" t="shared" si="6" ref="H208:H219">G208/F208*100</f>
        <v>72.07921739130435</v>
      </c>
      <c r="I208" s="200">
        <v>11500</v>
      </c>
      <c r="J208" s="66">
        <v>8289.11</v>
      </c>
      <c r="K208" s="216"/>
      <c r="L208" s="37"/>
      <c r="M208" s="37"/>
      <c r="N208" s="37"/>
      <c r="O208" s="37"/>
      <c r="P208" s="37"/>
      <c r="Q208" s="37"/>
      <c r="R208" s="178"/>
      <c r="S208" s="200"/>
      <c r="T208" s="178"/>
      <c r="U208" s="193"/>
      <c r="V208" s="1"/>
      <c r="W208" s="1"/>
    </row>
    <row r="209" spans="1:23" ht="15.75">
      <c r="A209" s="227"/>
      <c r="B209" s="267"/>
      <c r="C209" s="239"/>
      <c r="D209" s="36"/>
      <c r="E209" s="36">
        <v>4010</v>
      </c>
      <c r="F209" s="37">
        <v>142236</v>
      </c>
      <c r="G209" s="37">
        <v>99726.08</v>
      </c>
      <c r="H209" s="178">
        <f t="shared" si="6"/>
        <v>70.11310779268258</v>
      </c>
      <c r="I209" s="200">
        <v>142236</v>
      </c>
      <c r="J209" s="66">
        <v>99726.08</v>
      </c>
      <c r="K209" s="216">
        <v>142236</v>
      </c>
      <c r="L209" s="37">
        <v>99726.08</v>
      </c>
      <c r="M209" s="37"/>
      <c r="N209" s="37"/>
      <c r="O209" s="37"/>
      <c r="P209" s="37"/>
      <c r="Q209" s="37"/>
      <c r="R209" s="178"/>
      <c r="S209" s="200"/>
      <c r="T209" s="178"/>
      <c r="U209" s="193"/>
      <c r="V209" s="1"/>
      <c r="W209" s="1"/>
    </row>
    <row r="210" spans="1:23" ht="15.75">
      <c r="A210" s="227"/>
      <c r="B210" s="267"/>
      <c r="C210" s="239"/>
      <c r="D210" s="36"/>
      <c r="E210" s="36">
        <v>4040</v>
      </c>
      <c r="F210" s="37">
        <v>11038</v>
      </c>
      <c r="G210" s="37">
        <v>10640.73</v>
      </c>
      <c r="H210" s="178">
        <f t="shared" si="6"/>
        <v>96.40088784200036</v>
      </c>
      <c r="I210" s="200">
        <v>11038</v>
      </c>
      <c r="J210" s="66">
        <v>10640.73</v>
      </c>
      <c r="K210" s="216">
        <v>11038</v>
      </c>
      <c r="L210" s="37">
        <v>10640.73</v>
      </c>
      <c r="M210" s="37"/>
      <c r="N210" s="37"/>
      <c r="O210" s="37"/>
      <c r="P210" s="37"/>
      <c r="Q210" s="37"/>
      <c r="R210" s="178"/>
      <c r="S210" s="200"/>
      <c r="T210" s="178"/>
      <c r="U210" s="193"/>
      <c r="V210" s="1"/>
      <c r="W210" s="1"/>
    </row>
    <row r="211" spans="1:23" ht="15.75">
      <c r="A211" s="227"/>
      <c r="B211" s="267"/>
      <c r="C211" s="239"/>
      <c r="D211" s="36"/>
      <c r="E211" s="36">
        <v>4110</v>
      </c>
      <c r="F211" s="37">
        <v>29566</v>
      </c>
      <c r="G211" s="37">
        <v>19399.89</v>
      </c>
      <c r="H211" s="178">
        <f t="shared" si="6"/>
        <v>65.61553811810865</v>
      </c>
      <c r="I211" s="200">
        <v>29566</v>
      </c>
      <c r="J211" s="66">
        <v>19399.89</v>
      </c>
      <c r="K211" s="216">
        <v>29566</v>
      </c>
      <c r="L211" s="37">
        <v>19399.89</v>
      </c>
      <c r="M211" s="37"/>
      <c r="N211" s="37"/>
      <c r="O211" s="37"/>
      <c r="P211" s="37"/>
      <c r="Q211" s="37"/>
      <c r="R211" s="178"/>
      <c r="S211" s="200"/>
      <c r="T211" s="178"/>
      <c r="U211" s="193"/>
      <c r="V211" s="1"/>
      <c r="W211" s="1"/>
    </row>
    <row r="212" spans="1:23" ht="15.75">
      <c r="A212" s="227"/>
      <c r="B212" s="267"/>
      <c r="C212" s="239"/>
      <c r="D212" s="36"/>
      <c r="E212" s="36">
        <v>4120</v>
      </c>
      <c r="F212" s="37">
        <v>4030</v>
      </c>
      <c r="G212" s="37">
        <v>2710.66</v>
      </c>
      <c r="H212" s="178">
        <f t="shared" si="6"/>
        <v>67.2620347394541</v>
      </c>
      <c r="I212" s="200">
        <v>4030</v>
      </c>
      <c r="J212" s="66">
        <v>2710.66</v>
      </c>
      <c r="K212" s="216">
        <v>4030</v>
      </c>
      <c r="L212" s="37">
        <v>2710.66</v>
      </c>
      <c r="M212" s="37"/>
      <c r="N212" s="37"/>
      <c r="O212" s="37"/>
      <c r="P212" s="37"/>
      <c r="Q212" s="37"/>
      <c r="R212" s="178"/>
      <c r="S212" s="200"/>
      <c r="T212" s="178"/>
      <c r="U212" s="193"/>
      <c r="V212" s="1"/>
      <c r="W212" s="1"/>
    </row>
    <row r="213" spans="1:23" ht="15.75">
      <c r="A213" s="227"/>
      <c r="B213" s="267"/>
      <c r="C213" s="239"/>
      <c r="D213" s="36"/>
      <c r="E213" s="36">
        <v>4210</v>
      </c>
      <c r="F213" s="37">
        <v>2000</v>
      </c>
      <c r="G213" s="37">
        <v>0</v>
      </c>
      <c r="H213" s="178">
        <f t="shared" si="6"/>
        <v>0</v>
      </c>
      <c r="I213" s="200">
        <v>2000</v>
      </c>
      <c r="J213" s="66">
        <v>0</v>
      </c>
      <c r="K213" s="216"/>
      <c r="L213" s="37"/>
      <c r="M213" s="37"/>
      <c r="N213" s="37"/>
      <c r="O213" s="37"/>
      <c r="P213" s="37"/>
      <c r="Q213" s="37"/>
      <c r="R213" s="178"/>
      <c r="S213" s="200"/>
      <c r="T213" s="178"/>
      <c r="U213" s="193"/>
      <c r="V213" s="1"/>
      <c r="W213" s="1"/>
    </row>
    <row r="214" spans="1:23" ht="15.75">
      <c r="A214" s="227"/>
      <c r="B214" s="267"/>
      <c r="C214" s="239"/>
      <c r="D214" s="36"/>
      <c r="E214" s="36">
        <v>4410</v>
      </c>
      <c r="F214" s="37">
        <v>385</v>
      </c>
      <c r="G214" s="37">
        <v>0</v>
      </c>
      <c r="H214" s="178">
        <f t="shared" si="6"/>
        <v>0</v>
      </c>
      <c r="I214" s="200">
        <v>385</v>
      </c>
      <c r="J214" s="66">
        <v>0</v>
      </c>
      <c r="K214" s="216"/>
      <c r="L214" s="37"/>
      <c r="M214" s="37"/>
      <c r="N214" s="37"/>
      <c r="O214" s="37"/>
      <c r="P214" s="37"/>
      <c r="Q214" s="37"/>
      <c r="R214" s="178"/>
      <c r="S214" s="200"/>
      <c r="T214" s="178"/>
      <c r="U214" s="193"/>
      <c r="V214" s="1"/>
      <c r="W214" s="1"/>
    </row>
    <row r="215" spans="1:23" ht="15.75">
      <c r="A215" s="227"/>
      <c r="B215" s="267"/>
      <c r="C215" s="239"/>
      <c r="D215" s="36"/>
      <c r="E215" s="36">
        <v>4440</v>
      </c>
      <c r="F215" s="37">
        <v>9995</v>
      </c>
      <c r="G215" s="37">
        <v>9995</v>
      </c>
      <c r="H215" s="178">
        <f t="shared" si="6"/>
        <v>100</v>
      </c>
      <c r="I215" s="200">
        <v>9995</v>
      </c>
      <c r="J215" s="66">
        <v>9995</v>
      </c>
      <c r="K215" s="216"/>
      <c r="L215" s="37"/>
      <c r="M215" s="37"/>
      <c r="N215" s="37"/>
      <c r="O215" s="37"/>
      <c r="P215" s="37"/>
      <c r="Q215" s="37"/>
      <c r="R215" s="178"/>
      <c r="S215" s="200"/>
      <c r="T215" s="176"/>
      <c r="U215" s="191"/>
      <c r="V215" s="1"/>
      <c r="W215" s="1"/>
    </row>
    <row r="216" spans="1:23" ht="15.75">
      <c r="A216" s="227"/>
      <c r="B216" s="268" t="s">
        <v>133</v>
      </c>
      <c r="C216" s="238"/>
      <c r="D216" s="23"/>
      <c r="E216" s="23"/>
      <c r="F216" s="20">
        <f>SUM(F208:F215)</f>
        <v>210750</v>
      </c>
      <c r="G216" s="20">
        <f>SUM(G208:G215)</f>
        <v>150761.47</v>
      </c>
      <c r="H216" s="177">
        <f t="shared" si="6"/>
        <v>71.5356915776987</v>
      </c>
      <c r="I216" s="199">
        <f>SUM(I208:I215)</f>
        <v>210750</v>
      </c>
      <c r="J216" s="64">
        <f>SUM(J208:J215)</f>
        <v>150761.47</v>
      </c>
      <c r="K216" s="214">
        <f>SUM(K209:K212)</f>
        <v>186870</v>
      </c>
      <c r="L216" s="20">
        <f>SUM(L209:L212)</f>
        <v>132477.36</v>
      </c>
      <c r="M216" s="20"/>
      <c r="N216" s="20"/>
      <c r="O216" s="20"/>
      <c r="P216" s="20"/>
      <c r="Q216" s="20"/>
      <c r="R216" s="177"/>
      <c r="S216" s="199"/>
      <c r="T216" s="177"/>
      <c r="U216" s="192"/>
      <c r="V216" s="1"/>
      <c r="W216" s="1"/>
    </row>
    <row r="217" spans="1:23" ht="16.5" customHeight="1">
      <c r="A217" s="227"/>
      <c r="B217" s="269" t="s">
        <v>84</v>
      </c>
      <c r="C217" s="239"/>
      <c r="D217" s="36">
        <v>85415</v>
      </c>
      <c r="E217" s="36">
        <v>3240</v>
      </c>
      <c r="F217" s="37">
        <v>22631</v>
      </c>
      <c r="G217" s="37">
        <v>22631</v>
      </c>
      <c r="H217" s="178">
        <f t="shared" si="6"/>
        <v>100</v>
      </c>
      <c r="I217" s="200">
        <v>22631</v>
      </c>
      <c r="J217" s="66">
        <v>22631</v>
      </c>
      <c r="K217" s="216"/>
      <c r="L217" s="37"/>
      <c r="M217" s="37"/>
      <c r="N217" s="37"/>
      <c r="O217" s="37"/>
      <c r="P217" s="37"/>
      <c r="Q217" s="37"/>
      <c r="R217" s="178"/>
      <c r="S217" s="200"/>
      <c r="T217" s="175"/>
      <c r="U217" s="190"/>
      <c r="V217" s="1"/>
      <c r="W217" s="1"/>
    </row>
    <row r="218" spans="1:23" ht="15.75">
      <c r="A218" s="227"/>
      <c r="B218" s="271" t="s">
        <v>69</v>
      </c>
      <c r="C218" s="240"/>
      <c r="D218" s="32">
        <v>85495</v>
      </c>
      <c r="E218" s="32">
        <v>4440</v>
      </c>
      <c r="F218" s="31">
        <v>1552</v>
      </c>
      <c r="G218" s="31">
        <v>1552</v>
      </c>
      <c r="H218" s="176">
        <f t="shared" si="6"/>
        <v>100</v>
      </c>
      <c r="I218" s="198">
        <v>1552</v>
      </c>
      <c r="J218" s="63">
        <v>1552</v>
      </c>
      <c r="K218" s="217"/>
      <c r="L218" s="31"/>
      <c r="M218" s="31"/>
      <c r="N218" s="31"/>
      <c r="O218" s="31"/>
      <c r="P218" s="31"/>
      <c r="Q218" s="31"/>
      <c r="R218" s="176"/>
      <c r="S218" s="198"/>
      <c r="T218" s="176"/>
      <c r="U218" s="191"/>
      <c r="V218" s="1"/>
      <c r="W218" s="1"/>
    </row>
    <row r="219" spans="1:23" ht="15.75">
      <c r="A219" s="227"/>
      <c r="B219" s="272" t="s">
        <v>85</v>
      </c>
      <c r="C219" s="238"/>
      <c r="D219" s="23"/>
      <c r="E219" s="23"/>
      <c r="F219" s="22">
        <f>SUM(F216+F217+F218)</f>
        <v>234933</v>
      </c>
      <c r="G219" s="22">
        <f>SUM(G216+G217+G218)</f>
        <v>174944.47</v>
      </c>
      <c r="H219" s="179">
        <f t="shared" si="6"/>
        <v>74.46568596152946</v>
      </c>
      <c r="I219" s="201">
        <f>SUM(I216+I217+I218)</f>
        <v>234933</v>
      </c>
      <c r="J219" s="65">
        <f>SUM(J216+J217+J218)</f>
        <v>174944.47</v>
      </c>
      <c r="K219" s="214">
        <f>SUM(K216)</f>
        <v>186870</v>
      </c>
      <c r="L219" s="20">
        <f>SUM(L216)</f>
        <v>132477.36</v>
      </c>
      <c r="M219" s="20"/>
      <c r="N219" s="20"/>
      <c r="O219" s="20"/>
      <c r="P219" s="20"/>
      <c r="Q219" s="20"/>
      <c r="R219" s="177"/>
      <c r="S219" s="199"/>
      <c r="T219" s="177"/>
      <c r="U219" s="192"/>
      <c r="V219" s="1"/>
      <c r="W219" s="1"/>
    </row>
    <row r="220" spans="1:23" ht="47.25">
      <c r="A220" s="227"/>
      <c r="B220" s="273" t="s">
        <v>86</v>
      </c>
      <c r="C220" s="233">
        <v>900</v>
      </c>
      <c r="D220" s="34"/>
      <c r="E220" s="34"/>
      <c r="F220" s="27"/>
      <c r="G220" s="27"/>
      <c r="H220" s="175"/>
      <c r="I220" s="197"/>
      <c r="J220" s="61"/>
      <c r="K220" s="215"/>
      <c r="L220" s="27"/>
      <c r="M220" s="27"/>
      <c r="N220" s="27"/>
      <c r="O220" s="27"/>
      <c r="P220" s="27"/>
      <c r="Q220" s="27"/>
      <c r="R220" s="175"/>
      <c r="S220" s="197"/>
      <c r="T220" s="175"/>
      <c r="U220" s="190"/>
      <c r="V220" s="1"/>
      <c r="W220" s="1"/>
    </row>
    <row r="221" spans="1:23" ht="31.5">
      <c r="A221" s="227"/>
      <c r="B221" s="269" t="s">
        <v>87</v>
      </c>
      <c r="C221" s="239"/>
      <c r="D221" s="36">
        <v>90001</v>
      </c>
      <c r="E221" s="36">
        <v>6050</v>
      </c>
      <c r="F221" s="37">
        <v>471398</v>
      </c>
      <c r="G221" s="37">
        <v>256191.59</v>
      </c>
      <c r="H221" s="178">
        <f aca="true" t="shared" si="7" ref="H221:H237">G221/F221*100</f>
        <v>54.34719493930819</v>
      </c>
      <c r="I221" s="200"/>
      <c r="J221" s="66"/>
      <c r="K221" s="216"/>
      <c r="L221" s="37"/>
      <c r="M221" s="37"/>
      <c r="N221" s="37"/>
      <c r="O221" s="37"/>
      <c r="P221" s="37"/>
      <c r="Q221" s="37"/>
      <c r="R221" s="178"/>
      <c r="S221" s="200">
        <v>471398</v>
      </c>
      <c r="T221" s="178">
        <v>256191.59</v>
      </c>
      <c r="U221" s="193">
        <f>T221/S221*100</f>
        <v>54.34719493930819</v>
      </c>
      <c r="V221" s="1"/>
      <c r="W221" s="1"/>
    </row>
    <row r="222" spans="1:23" ht="15.75">
      <c r="A222" s="227"/>
      <c r="B222" s="269"/>
      <c r="C222" s="239"/>
      <c r="D222" s="36"/>
      <c r="E222" s="36">
        <v>6058</v>
      </c>
      <c r="F222" s="37">
        <v>428562</v>
      </c>
      <c r="G222" s="37">
        <v>423334.61</v>
      </c>
      <c r="H222" s="178">
        <f t="shared" si="7"/>
        <v>98.78024883214097</v>
      </c>
      <c r="I222" s="200"/>
      <c r="J222" s="66"/>
      <c r="K222" s="216"/>
      <c r="L222" s="37"/>
      <c r="M222" s="37"/>
      <c r="N222" s="37"/>
      <c r="O222" s="37"/>
      <c r="P222" s="37"/>
      <c r="Q222" s="37"/>
      <c r="R222" s="178"/>
      <c r="S222" s="200">
        <v>428562</v>
      </c>
      <c r="T222" s="178">
        <v>423334.61</v>
      </c>
      <c r="U222" s="193">
        <f>T222/S222*100</f>
        <v>98.78024883214097</v>
      </c>
      <c r="V222" s="1"/>
      <c r="W222" s="1"/>
    </row>
    <row r="223" spans="1:23" ht="15.75">
      <c r="A223" s="227"/>
      <c r="B223" s="269"/>
      <c r="C223" s="239"/>
      <c r="D223" s="36"/>
      <c r="E223" s="36">
        <v>6059</v>
      </c>
      <c r="F223" s="37">
        <v>65933</v>
      </c>
      <c r="G223" s="37">
        <v>65933</v>
      </c>
      <c r="H223" s="178">
        <f t="shared" si="7"/>
        <v>100</v>
      </c>
      <c r="I223" s="200"/>
      <c r="J223" s="66"/>
      <c r="K223" s="216"/>
      <c r="L223" s="37"/>
      <c r="M223" s="37"/>
      <c r="N223" s="37"/>
      <c r="O223" s="37"/>
      <c r="P223" s="37"/>
      <c r="Q223" s="37"/>
      <c r="R223" s="178"/>
      <c r="S223" s="200">
        <v>65933</v>
      </c>
      <c r="T223" s="176">
        <v>65933</v>
      </c>
      <c r="U223" s="191">
        <f>T223/S223*100</f>
        <v>100</v>
      </c>
      <c r="V223" s="1"/>
      <c r="W223" s="1"/>
    </row>
    <row r="224" spans="1:23" ht="15.75">
      <c r="A224" s="227"/>
      <c r="B224" s="270" t="s">
        <v>134</v>
      </c>
      <c r="C224" s="238"/>
      <c r="D224" s="23"/>
      <c r="E224" s="23"/>
      <c r="F224" s="20">
        <f>SUM(F221:F223)</f>
        <v>965893</v>
      </c>
      <c r="G224" s="20">
        <f>SUM(G221:G223)</f>
        <v>745459.2</v>
      </c>
      <c r="H224" s="177">
        <f t="shared" si="7"/>
        <v>77.1782381692382</v>
      </c>
      <c r="I224" s="199"/>
      <c r="J224" s="64"/>
      <c r="K224" s="214"/>
      <c r="L224" s="20"/>
      <c r="M224" s="20"/>
      <c r="N224" s="20"/>
      <c r="O224" s="20"/>
      <c r="P224" s="20"/>
      <c r="Q224" s="20"/>
      <c r="R224" s="177"/>
      <c r="S224" s="199">
        <f>SUM(S221:S223)</f>
        <v>965893</v>
      </c>
      <c r="T224" s="177">
        <f>SUM(T221:T223)</f>
        <v>745459.2</v>
      </c>
      <c r="U224" s="192">
        <f>T224/S224*100</f>
        <v>77.1782381692382</v>
      </c>
      <c r="V224" s="1"/>
      <c r="W224" s="1"/>
    </row>
    <row r="225" spans="1:23" ht="15.75">
      <c r="A225" s="227"/>
      <c r="B225" s="267" t="s">
        <v>88</v>
      </c>
      <c r="C225" s="239"/>
      <c r="D225" s="36">
        <v>90003</v>
      </c>
      <c r="E225" s="36">
        <v>4210</v>
      </c>
      <c r="F225" s="37">
        <v>700</v>
      </c>
      <c r="G225" s="37">
        <v>214.04</v>
      </c>
      <c r="H225" s="178">
        <f t="shared" si="7"/>
        <v>30.57714285714286</v>
      </c>
      <c r="I225" s="200">
        <v>700</v>
      </c>
      <c r="J225" s="66">
        <v>214.04</v>
      </c>
      <c r="K225" s="216"/>
      <c r="L225" s="37"/>
      <c r="M225" s="37"/>
      <c r="N225" s="37"/>
      <c r="O225" s="37"/>
      <c r="P225" s="37"/>
      <c r="Q225" s="37"/>
      <c r="R225" s="178"/>
      <c r="S225" s="200"/>
      <c r="T225" s="175"/>
      <c r="U225" s="190"/>
      <c r="V225" s="1"/>
      <c r="W225" s="1"/>
    </row>
    <row r="226" spans="1:23" ht="15.75">
      <c r="A226" s="227"/>
      <c r="B226" s="267"/>
      <c r="C226" s="239"/>
      <c r="D226" s="36"/>
      <c r="E226" s="36">
        <v>4260</v>
      </c>
      <c r="F226" s="37">
        <v>1800</v>
      </c>
      <c r="G226" s="37">
        <v>1081.72</v>
      </c>
      <c r="H226" s="178">
        <f t="shared" si="7"/>
        <v>60.095555555555556</v>
      </c>
      <c r="I226" s="200">
        <v>1800</v>
      </c>
      <c r="J226" s="66">
        <v>1081.72</v>
      </c>
      <c r="K226" s="216"/>
      <c r="L226" s="37"/>
      <c r="M226" s="37"/>
      <c r="N226" s="37"/>
      <c r="O226" s="37"/>
      <c r="P226" s="37"/>
      <c r="Q226" s="37"/>
      <c r="R226" s="178"/>
      <c r="S226" s="200"/>
      <c r="T226" s="178"/>
      <c r="U226" s="193"/>
      <c r="V226" s="1"/>
      <c r="W226" s="1"/>
    </row>
    <row r="227" spans="1:23" ht="15.75">
      <c r="A227" s="227"/>
      <c r="B227" s="267"/>
      <c r="C227" s="239"/>
      <c r="D227" s="36"/>
      <c r="E227" s="36">
        <v>4270</v>
      </c>
      <c r="F227" s="37">
        <v>500</v>
      </c>
      <c r="G227" s="37">
        <v>292.32</v>
      </c>
      <c r="H227" s="178">
        <f t="shared" si="7"/>
        <v>58.46399999999999</v>
      </c>
      <c r="I227" s="200">
        <v>500</v>
      </c>
      <c r="J227" s="66">
        <v>292.32</v>
      </c>
      <c r="K227" s="216"/>
      <c r="L227" s="37"/>
      <c r="M227" s="37"/>
      <c r="N227" s="37"/>
      <c r="O227" s="37"/>
      <c r="P227" s="37"/>
      <c r="Q227" s="37"/>
      <c r="R227" s="178"/>
      <c r="S227" s="200"/>
      <c r="T227" s="178"/>
      <c r="U227" s="193"/>
      <c r="V227" s="1"/>
      <c r="W227" s="1"/>
    </row>
    <row r="228" spans="1:23" ht="15.75">
      <c r="A228" s="227"/>
      <c r="B228" s="267"/>
      <c r="C228" s="239"/>
      <c r="D228" s="36"/>
      <c r="E228" s="36">
        <v>4300</v>
      </c>
      <c r="F228" s="37">
        <v>52000</v>
      </c>
      <c r="G228" s="37">
        <v>48125.24</v>
      </c>
      <c r="H228" s="178">
        <f t="shared" si="7"/>
        <v>92.54853846153846</v>
      </c>
      <c r="I228" s="200">
        <v>52000</v>
      </c>
      <c r="J228" s="66">
        <v>48125.24</v>
      </c>
      <c r="K228" s="216"/>
      <c r="L228" s="37"/>
      <c r="M228" s="37"/>
      <c r="N228" s="37"/>
      <c r="O228" s="37"/>
      <c r="P228" s="37"/>
      <c r="Q228" s="37"/>
      <c r="R228" s="178"/>
      <c r="S228" s="200"/>
      <c r="T228" s="176"/>
      <c r="U228" s="191"/>
      <c r="V228" s="1"/>
      <c r="W228" s="1"/>
    </row>
    <row r="229" spans="1:23" ht="15.75">
      <c r="A229" s="227"/>
      <c r="B229" s="268" t="s">
        <v>135</v>
      </c>
      <c r="C229" s="238"/>
      <c r="D229" s="23"/>
      <c r="E229" s="23"/>
      <c r="F229" s="20">
        <f>SUM(F225:F228)</f>
        <v>55000</v>
      </c>
      <c r="G229" s="20">
        <f>SUM(G225:G228)</f>
        <v>49713.32</v>
      </c>
      <c r="H229" s="177">
        <f t="shared" si="7"/>
        <v>90.38785454545454</v>
      </c>
      <c r="I229" s="199">
        <f>SUM(I225:I228)</f>
        <v>55000</v>
      </c>
      <c r="J229" s="64">
        <f>SUM(J225:J228)</f>
        <v>49713.32</v>
      </c>
      <c r="K229" s="214"/>
      <c r="L229" s="20"/>
      <c r="M229" s="20"/>
      <c r="N229" s="20"/>
      <c r="O229" s="20"/>
      <c r="P229" s="20"/>
      <c r="Q229" s="20"/>
      <c r="R229" s="177"/>
      <c r="S229" s="199"/>
      <c r="T229" s="177"/>
      <c r="U229" s="192"/>
      <c r="V229" s="1"/>
      <c r="W229" s="1"/>
    </row>
    <row r="230" spans="1:23" ht="31.5">
      <c r="A230" s="227"/>
      <c r="B230" s="269" t="s">
        <v>89</v>
      </c>
      <c r="C230" s="239"/>
      <c r="D230" s="36">
        <v>90004</v>
      </c>
      <c r="E230" s="36">
        <v>4210</v>
      </c>
      <c r="F230" s="37">
        <v>15000</v>
      </c>
      <c r="G230" s="37">
        <v>11035.25</v>
      </c>
      <c r="H230" s="178">
        <f t="shared" si="7"/>
        <v>73.56833333333334</v>
      </c>
      <c r="I230" s="200">
        <v>15000</v>
      </c>
      <c r="J230" s="66">
        <v>11035.25</v>
      </c>
      <c r="K230" s="216"/>
      <c r="L230" s="37"/>
      <c r="M230" s="37"/>
      <c r="N230" s="37"/>
      <c r="O230" s="37"/>
      <c r="P230" s="37"/>
      <c r="Q230" s="37"/>
      <c r="R230" s="178"/>
      <c r="S230" s="200"/>
      <c r="T230" s="175"/>
      <c r="U230" s="190"/>
      <c r="V230" s="1"/>
      <c r="W230" s="1"/>
    </row>
    <row r="231" spans="1:23" ht="15.75">
      <c r="A231" s="227"/>
      <c r="B231" s="269"/>
      <c r="C231" s="239"/>
      <c r="D231" s="36"/>
      <c r="E231" s="36">
        <v>4300</v>
      </c>
      <c r="F231" s="37">
        <v>10000</v>
      </c>
      <c r="G231" s="37">
        <v>331.51</v>
      </c>
      <c r="H231" s="178">
        <f t="shared" si="7"/>
        <v>3.3151</v>
      </c>
      <c r="I231" s="200">
        <v>10000</v>
      </c>
      <c r="J231" s="66">
        <v>331.51</v>
      </c>
      <c r="K231" s="216"/>
      <c r="L231" s="37"/>
      <c r="M231" s="37"/>
      <c r="N231" s="37"/>
      <c r="O231" s="37"/>
      <c r="P231" s="37"/>
      <c r="Q231" s="37"/>
      <c r="R231" s="178"/>
      <c r="S231" s="200"/>
      <c r="T231" s="176"/>
      <c r="U231" s="191"/>
      <c r="V231" s="1"/>
      <c r="W231" s="1"/>
    </row>
    <row r="232" spans="1:23" ht="16.5" thickBot="1">
      <c r="A232" s="228"/>
      <c r="B232" s="276" t="s">
        <v>136</v>
      </c>
      <c r="C232" s="244"/>
      <c r="D232" s="73"/>
      <c r="E232" s="73"/>
      <c r="F232" s="74">
        <f>SUM(F230:F231)</f>
        <v>25000</v>
      </c>
      <c r="G232" s="74">
        <f>SUM(G230:G231)</f>
        <v>11366.76</v>
      </c>
      <c r="H232" s="182">
        <f t="shared" si="7"/>
        <v>45.467040000000004</v>
      </c>
      <c r="I232" s="204">
        <f>SUM(I230:I231)</f>
        <v>25000</v>
      </c>
      <c r="J232" s="75">
        <f>SUM(J230:J231)</f>
        <v>11366.76</v>
      </c>
      <c r="K232" s="218"/>
      <c r="L232" s="74"/>
      <c r="M232" s="74"/>
      <c r="N232" s="74"/>
      <c r="O232" s="74"/>
      <c r="P232" s="74"/>
      <c r="Q232" s="74"/>
      <c r="R232" s="182"/>
      <c r="S232" s="204"/>
      <c r="T232" s="182"/>
      <c r="U232" s="317"/>
      <c r="V232" s="1"/>
      <c r="W232" s="1"/>
    </row>
    <row r="233" spans="1:23" ht="16.5" customHeight="1">
      <c r="A233" s="229"/>
      <c r="B233" s="277" t="s">
        <v>90</v>
      </c>
      <c r="C233" s="246"/>
      <c r="D233" s="77">
        <v>90015</v>
      </c>
      <c r="E233" s="77">
        <v>4260</v>
      </c>
      <c r="F233" s="78">
        <v>190000</v>
      </c>
      <c r="G233" s="78">
        <v>84131.78</v>
      </c>
      <c r="H233" s="181">
        <f t="shared" si="7"/>
        <v>44.27988421052632</v>
      </c>
      <c r="I233" s="203">
        <v>190000</v>
      </c>
      <c r="J233" s="79">
        <v>84131.78</v>
      </c>
      <c r="K233" s="219"/>
      <c r="L233" s="78"/>
      <c r="M233" s="78"/>
      <c r="N233" s="78"/>
      <c r="O233" s="78"/>
      <c r="P233" s="78"/>
      <c r="Q233" s="78"/>
      <c r="R233" s="181"/>
      <c r="S233" s="203"/>
      <c r="T233" s="181"/>
      <c r="U233" s="318"/>
      <c r="V233" s="1"/>
      <c r="W233" s="1"/>
    </row>
    <row r="234" spans="1:23" ht="15.75">
      <c r="A234" s="227"/>
      <c r="B234" s="278"/>
      <c r="C234" s="239"/>
      <c r="D234" s="36"/>
      <c r="E234" s="36">
        <v>4270</v>
      </c>
      <c r="F234" s="37">
        <v>22000</v>
      </c>
      <c r="G234" s="37">
        <v>6021.2</v>
      </c>
      <c r="H234" s="178">
        <f t="shared" si="7"/>
        <v>27.36909090909091</v>
      </c>
      <c r="I234" s="200">
        <v>22000</v>
      </c>
      <c r="J234" s="66">
        <v>6021.2</v>
      </c>
      <c r="K234" s="216"/>
      <c r="L234" s="37"/>
      <c r="M234" s="37"/>
      <c r="N234" s="37"/>
      <c r="O234" s="37"/>
      <c r="P234" s="37"/>
      <c r="Q234" s="37"/>
      <c r="R234" s="178"/>
      <c r="S234" s="200"/>
      <c r="T234" s="178"/>
      <c r="U234" s="193"/>
      <c r="V234" s="1"/>
      <c r="W234" s="1"/>
    </row>
    <row r="235" spans="1:23" ht="15.75">
      <c r="A235" s="227"/>
      <c r="B235" s="278"/>
      <c r="C235" s="239"/>
      <c r="D235" s="36"/>
      <c r="E235" s="36">
        <v>4300</v>
      </c>
      <c r="F235" s="37">
        <v>3000</v>
      </c>
      <c r="G235" s="37">
        <v>0</v>
      </c>
      <c r="H235" s="178">
        <f t="shared" si="7"/>
        <v>0</v>
      </c>
      <c r="I235" s="200">
        <v>3000</v>
      </c>
      <c r="J235" s="66">
        <v>0</v>
      </c>
      <c r="K235" s="216"/>
      <c r="L235" s="37"/>
      <c r="M235" s="37"/>
      <c r="N235" s="37"/>
      <c r="O235" s="37"/>
      <c r="P235" s="37"/>
      <c r="Q235" s="37"/>
      <c r="R235" s="178"/>
      <c r="S235" s="200"/>
      <c r="T235" s="178"/>
      <c r="U235" s="193"/>
      <c r="V235" s="1"/>
      <c r="W235" s="1"/>
    </row>
    <row r="236" spans="1:23" ht="15.75">
      <c r="A236" s="227"/>
      <c r="B236" s="278"/>
      <c r="C236" s="239"/>
      <c r="D236" s="36"/>
      <c r="E236" s="36">
        <v>6050</v>
      </c>
      <c r="F236" s="37">
        <v>35000</v>
      </c>
      <c r="G236" s="37">
        <v>9638</v>
      </c>
      <c r="H236" s="178">
        <f t="shared" si="7"/>
        <v>27.537142857142854</v>
      </c>
      <c r="I236" s="200"/>
      <c r="J236" s="66"/>
      <c r="K236" s="216"/>
      <c r="L236" s="37"/>
      <c r="M236" s="37"/>
      <c r="N236" s="37"/>
      <c r="O236" s="37"/>
      <c r="P236" s="37"/>
      <c r="Q236" s="37"/>
      <c r="R236" s="178"/>
      <c r="S236" s="200">
        <v>35000</v>
      </c>
      <c r="T236" s="176">
        <v>9638</v>
      </c>
      <c r="U236" s="191">
        <f>T236/S236*100</f>
        <v>27.537142857142854</v>
      </c>
      <c r="V236" s="1"/>
      <c r="W236" s="1"/>
    </row>
    <row r="237" spans="1:23" ht="15.75">
      <c r="A237" s="227"/>
      <c r="B237" s="270" t="s">
        <v>137</v>
      </c>
      <c r="C237" s="238"/>
      <c r="D237" s="23"/>
      <c r="E237" s="23"/>
      <c r="F237" s="20">
        <f>SUM(F233:F236)</f>
        <v>250000</v>
      </c>
      <c r="G237" s="20">
        <f>SUM(G233:G236)</f>
        <v>99790.98</v>
      </c>
      <c r="H237" s="177">
        <f t="shared" si="7"/>
        <v>39.916392</v>
      </c>
      <c r="I237" s="199">
        <f>SUM(I233:I236)</f>
        <v>215000</v>
      </c>
      <c r="J237" s="64">
        <f>SUM(J233:J236)</f>
        <v>90152.98</v>
      </c>
      <c r="K237" s="214"/>
      <c r="L237" s="20"/>
      <c r="M237" s="20"/>
      <c r="N237" s="20"/>
      <c r="O237" s="20"/>
      <c r="P237" s="20"/>
      <c r="Q237" s="20"/>
      <c r="R237" s="177"/>
      <c r="S237" s="199">
        <v>35000</v>
      </c>
      <c r="T237" s="177">
        <f>SUM(T236)</f>
        <v>9638</v>
      </c>
      <c r="U237" s="192">
        <f>T237/S237*100</f>
        <v>27.537142857142854</v>
      </c>
      <c r="V237" s="1"/>
      <c r="W237" s="1"/>
    </row>
    <row r="238" spans="1:23" ht="15.75">
      <c r="A238" s="227"/>
      <c r="B238" s="279" t="s">
        <v>69</v>
      </c>
      <c r="C238" s="247"/>
      <c r="D238" s="34">
        <v>90095</v>
      </c>
      <c r="E238" s="34">
        <v>4170</v>
      </c>
      <c r="F238" s="27">
        <v>310</v>
      </c>
      <c r="G238" s="27">
        <v>0</v>
      </c>
      <c r="H238" s="175">
        <v>0</v>
      </c>
      <c r="I238" s="197">
        <v>310</v>
      </c>
      <c r="J238" s="61">
        <v>0</v>
      </c>
      <c r="K238" s="215">
        <v>310</v>
      </c>
      <c r="L238" s="27">
        <v>0</v>
      </c>
      <c r="M238" s="27"/>
      <c r="N238" s="27"/>
      <c r="O238" s="27"/>
      <c r="P238" s="27"/>
      <c r="Q238" s="27"/>
      <c r="R238" s="175"/>
      <c r="S238" s="197"/>
      <c r="T238" s="175"/>
      <c r="U238" s="190"/>
      <c r="V238" s="1"/>
      <c r="W238" s="1"/>
    </row>
    <row r="239" spans="1:23" ht="15.75">
      <c r="A239" s="227"/>
      <c r="B239" s="280"/>
      <c r="C239" s="240"/>
      <c r="D239" s="32"/>
      <c r="E239" s="32">
        <v>4300</v>
      </c>
      <c r="F239" s="31">
        <v>11690</v>
      </c>
      <c r="G239" s="31">
        <v>5239.61</v>
      </c>
      <c r="H239" s="176">
        <f>G239/F239*100</f>
        <v>44.82130025662959</v>
      </c>
      <c r="I239" s="198">
        <v>11690</v>
      </c>
      <c r="J239" s="63">
        <v>5239.61</v>
      </c>
      <c r="K239" s="217"/>
      <c r="L239" s="31"/>
      <c r="M239" s="31"/>
      <c r="N239" s="31"/>
      <c r="O239" s="31"/>
      <c r="P239" s="31"/>
      <c r="Q239" s="31"/>
      <c r="R239" s="176"/>
      <c r="S239" s="198"/>
      <c r="T239" s="176"/>
      <c r="U239" s="191"/>
      <c r="V239" s="1"/>
      <c r="W239" s="1"/>
    </row>
    <row r="240" spans="1:23" ht="15.75">
      <c r="A240" s="13"/>
      <c r="B240" s="281" t="s">
        <v>138</v>
      </c>
      <c r="C240" s="237"/>
      <c r="D240" s="32"/>
      <c r="E240" s="32"/>
      <c r="F240" s="31">
        <v>12000</v>
      </c>
      <c r="G240" s="31">
        <f>SUM(G238:G239)</f>
        <v>5239.61</v>
      </c>
      <c r="H240" s="176">
        <f>G240/F240*100</f>
        <v>43.66341666666666</v>
      </c>
      <c r="I240" s="198">
        <v>12000</v>
      </c>
      <c r="J240" s="63">
        <f>SUM(J238:J239)</f>
        <v>5239.61</v>
      </c>
      <c r="K240" s="217"/>
      <c r="L240" s="31"/>
      <c r="M240" s="31"/>
      <c r="N240" s="31"/>
      <c r="O240" s="31"/>
      <c r="P240" s="31"/>
      <c r="Q240" s="31"/>
      <c r="R240" s="176"/>
      <c r="S240" s="198"/>
      <c r="T240" s="177"/>
      <c r="U240" s="192"/>
      <c r="V240" s="1"/>
      <c r="W240" s="1"/>
    </row>
    <row r="241" spans="1:23" ht="15.75">
      <c r="A241" s="13"/>
      <c r="B241" s="272" t="s">
        <v>91</v>
      </c>
      <c r="C241" s="248"/>
      <c r="D241" s="23"/>
      <c r="E241" s="23"/>
      <c r="F241" s="22">
        <f>SUM(F224+F229+F232+F237+F240)</f>
        <v>1307893</v>
      </c>
      <c r="G241" s="22">
        <f>SUM(G224+G229+G232+G237+G240)</f>
        <v>911569.8699999999</v>
      </c>
      <c r="H241" s="179">
        <f>G241/F241*100</f>
        <v>69.69758764669585</v>
      </c>
      <c r="I241" s="201">
        <f>SUM(I224+I229+I232+I237+I240)</f>
        <v>307000</v>
      </c>
      <c r="J241" s="65">
        <f>SUM(J229+J232+J237+J240)</f>
        <v>156472.66999999998</v>
      </c>
      <c r="K241" s="214">
        <v>310</v>
      </c>
      <c r="L241" s="20">
        <v>0</v>
      </c>
      <c r="M241" s="20"/>
      <c r="N241" s="20"/>
      <c r="O241" s="20"/>
      <c r="P241" s="20"/>
      <c r="Q241" s="22"/>
      <c r="R241" s="179"/>
      <c r="S241" s="201">
        <f>SUM(S224+S237)</f>
        <v>1000893</v>
      </c>
      <c r="T241" s="179">
        <f>SUM(T224+T237)</f>
        <v>755097.2</v>
      </c>
      <c r="U241" s="192">
        <f>T241/S241*100</f>
        <v>75.44234998146655</v>
      </c>
      <c r="V241" s="1"/>
      <c r="W241" s="1"/>
    </row>
    <row r="242" spans="1:23" ht="47.25">
      <c r="A242" s="13"/>
      <c r="B242" s="273" t="s">
        <v>92</v>
      </c>
      <c r="C242" s="249">
        <v>921</v>
      </c>
      <c r="D242" s="34"/>
      <c r="E242" s="34"/>
      <c r="F242" s="27"/>
      <c r="G242" s="27"/>
      <c r="H242" s="175"/>
      <c r="I242" s="197"/>
      <c r="J242" s="61"/>
      <c r="K242" s="215"/>
      <c r="L242" s="27"/>
      <c r="M242" s="27"/>
      <c r="N242" s="27"/>
      <c r="O242" s="27"/>
      <c r="P242" s="27"/>
      <c r="Q242" s="27"/>
      <c r="R242" s="175"/>
      <c r="S242" s="197"/>
      <c r="T242" s="175"/>
      <c r="U242" s="190"/>
      <c r="V242" s="1"/>
      <c r="W242" s="1"/>
    </row>
    <row r="243" spans="1:23" ht="31.5">
      <c r="A243" s="13"/>
      <c r="B243" s="269" t="s">
        <v>93</v>
      </c>
      <c r="C243" s="236"/>
      <c r="D243" s="36">
        <v>92109</v>
      </c>
      <c r="E243" s="36">
        <v>4210</v>
      </c>
      <c r="F243" s="37">
        <v>10300</v>
      </c>
      <c r="G243" s="37">
        <v>2940</v>
      </c>
      <c r="H243" s="178">
        <f>G243/F243*100</f>
        <v>28.54368932038835</v>
      </c>
      <c r="I243" s="200">
        <v>10300</v>
      </c>
      <c r="J243" s="66">
        <v>2940</v>
      </c>
      <c r="K243" s="216"/>
      <c r="L243" s="37"/>
      <c r="M243" s="37"/>
      <c r="N243" s="37"/>
      <c r="O243" s="37"/>
      <c r="P243" s="37"/>
      <c r="Q243" s="37"/>
      <c r="R243" s="178"/>
      <c r="S243" s="200"/>
      <c r="T243" s="178"/>
      <c r="U243" s="193"/>
      <c r="V243" s="1"/>
      <c r="W243" s="1"/>
    </row>
    <row r="244" spans="1:23" ht="15.75">
      <c r="A244" s="13"/>
      <c r="B244" s="269"/>
      <c r="C244" s="236"/>
      <c r="D244" s="36"/>
      <c r="E244" s="36">
        <v>4260</v>
      </c>
      <c r="F244" s="37">
        <v>4000</v>
      </c>
      <c r="G244" s="37">
        <v>787.99</v>
      </c>
      <c r="H244" s="178">
        <f>G244/F244*100</f>
        <v>19.699749999999998</v>
      </c>
      <c r="I244" s="200">
        <v>4000</v>
      </c>
      <c r="J244" s="66">
        <v>787.99</v>
      </c>
      <c r="K244" s="216"/>
      <c r="L244" s="37"/>
      <c r="M244" s="37"/>
      <c r="N244" s="37"/>
      <c r="O244" s="37"/>
      <c r="P244" s="37"/>
      <c r="Q244" s="37"/>
      <c r="R244" s="178"/>
      <c r="S244" s="200"/>
      <c r="T244" s="178"/>
      <c r="U244" s="193"/>
      <c r="V244" s="1"/>
      <c r="W244" s="1"/>
    </row>
    <row r="245" spans="1:23" ht="15.75">
      <c r="A245" s="13"/>
      <c r="B245" s="269"/>
      <c r="C245" s="236"/>
      <c r="D245" s="36"/>
      <c r="E245" s="36">
        <v>6058</v>
      </c>
      <c r="F245" s="37">
        <v>178587</v>
      </c>
      <c r="G245" s="37">
        <v>141397.37</v>
      </c>
      <c r="H245" s="178">
        <f>G245/F245*100</f>
        <v>79.17562308566693</v>
      </c>
      <c r="I245" s="200"/>
      <c r="J245" s="66"/>
      <c r="K245" s="216"/>
      <c r="L245" s="37"/>
      <c r="M245" s="37"/>
      <c r="N245" s="37"/>
      <c r="O245" s="37"/>
      <c r="P245" s="37"/>
      <c r="Q245" s="37"/>
      <c r="R245" s="178"/>
      <c r="S245" s="200">
        <v>178587</v>
      </c>
      <c r="T245" s="176">
        <v>141397.37</v>
      </c>
      <c r="U245" s="191">
        <f>T245/S245*100</f>
        <v>79.17562308566693</v>
      </c>
      <c r="V245" s="1"/>
      <c r="W245" s="1"/>
    </row>
    <row r="246" spans="1:23" ht="15.75" hidden="1">
      <c r="A246" s="13"/>
      <c r="B246" s="269"/>
      <c r="C246" s="236"/>
      <c r="D246" s="36"/>
      <c r="E246" s="36"/>
      <c r="F246" s="37"/>
      <c r="G246" s="37"/>
      <c r="H246" s="178"/>
      <c r="I246" s="200"/>
      <c r="J246" s="66"/>
      <c r="K246" s="216"/>
      <c r="L246" s="37"/>
      <c r="M246" s="37"/>
      <c r="N246" s="37"/>
      <c r="O246" s="37"/>
      <c r="P246" s="37"/>
      <c r="Q246" s="37"/>
      <c r="R246" s="178"/>
      <c r="S246" s="200"/>
      <c r="T246" s="177"/>
      <c r="U246" s="192" t="e">
        <f>T246/S246*100</f>
        <v>#DIV/0!</v>
      </c>
      <c r="V246" s="1"/>
      <c r="W246" s="1"/>
    </row>
    <row r="247" spans="1:23" ht="15.75">
      <c r="A247" s="13"/>
      <c r="B247" s="270" t="s">
        <v>139</v>
      </c>
      <c r="C247" s="243"/>
      <c r="D247" s="23"/>
      <c r="E247" s="23"/>
      <c r="F247" s="20">
        <f>SUM(F243:F245)</f>
        <v>192887</v>
      </c>
      <c r="G247" s="20">
        <f>SUM(G243:G245)</f>
        <v>145125.36</v>
      </c>
      <c r="H247" s="177">
        <f aca="true" t="shared" si="8" ref="H247:H264">G247/F247*100</f>
        <v>75.2385386262423</v>
      </c>
      <c r="I247" s="199">
        <f>SUM(I243:I244)</f>
        <v>14300</v>
      </c>
      <c r="J247" s="64">
        <f>SUM(J243:J244)</f>
        <v>3727.99</v>
      </c>
      <c r="K247" s="214"/>
      <c r="L247" s="20"/>
      <c r="M247" s="20"/>
      <c r="N247" s="20"/>
      <c r="O247" s="20"/>
      <c r="P247" s="20"/>
      <c r="Q247" s="20"/>
      <c r="R247" s="177"/>
      <c r="S247" s="199">
        <f>SUM(S245)</f>
        <v>178587</v>
      </c>
      <c r="T247" s="177">
        <f>SUM(T245)</f>
        <v>141397.37</v>
      </c>
      <c r="U247" s="192">
        <f>T247/S247*100</f>
        <v>79.17562308566693</v>
      </c>
      <c r="V247" s="1"/>
      <c r="W247" s="1"/>
    </row>
    <row r="248" spans="1:23" ht="15.75">
      <c r="A248" s="13"/>
      <c r="B248" s="267" t="s">
        <v>94</v>
      </c>
      <c r="C248" s="236"/>
      <c r="D248" s="36">
        <v>92116</v>
      </c>
      <c r="E248" s="36">
        <v>4010</v>
      </c>
      <c r="F248" s="37">
        <v>15030</v>
      </c>
      <c r="G248" s="37">
        <v>9467.24</v>
      </c>
      <c r="H248" s="178">
        <f t="shared" si="8"/>
        <v>62.98895542248836</v>
      </c>
      <c r="I248" s="200">
        <v>15030</v>
      </c>
      <c r="J248" s="66">
        <v>9467.24</v>
      </c>
      <c r="K248" s="216">
        <v>15030</v>
      </c>
      <c r="L248" s="37">
        <v>9467.24</v>
      </c>
      <c r="M248" s="37"/>
      <c r="N248" s="37"/>
      <c r="O248" s="37"/>
      <c r="P248" s="37"/>
      <c r="Q248" s="37"/>
      <c r="R248" s="178"/>
      <c r="S248" s="200"/>
      <c r="T248" s="175"/>
      <c r="U248" s="190"/>
      <c r="V248" s="1"/>
      <c r="W248" s="1"/>
    </row>
    <row r="249" spans="1:23" ht="15.75">
      <c r="A249" s="13"/>
      <c r="B249" s="267"/>
      <c r="C249" s="236"/>
      <c r="D249" s="36"/>
      <c r="E249" s="36">
        <v>4110</v>
      </c>
      <c r="F249" s="37">
        <v>2600</v>
      </c>
      <c r="G249" s="37">
        <v>1709.75</v>
      </c>
      <c r="H249" s="178">
        <f t="shared" si="8"/>
        <v>65.75961538461539</v>
      </c>
      <c r="I249" s="200">
        <v>2600</v>
      </c>
      <c r="J249" s="66">
        <v>1709.75</v>
      </c>
      <c r="K249" s="216">
        <v>2600</v>
      </c>
      <c r="L249" s="37">
        <v>1709.75</v>
      </c>
      <c r="M249" s="37"/>
      <c r="N249" s="37"/>
      <c r="O249" s="37"/>
      <c r="P249" s="37"/>
      <c r="Q249" s="37"/>
      <c r="R249" s="178"/>
      <c r="S249" s="200"/>
      <c r="T249" s="178"/>
      <c r="U249" s="193"/>
      <c r="V249" s="1"/>
      <c r="W249" s="1"/>
    </row>
    <row r="250" spans="1:23" ht="15.75">
      <c r="A250" s="13"/>
      <c r="B250" s="267"/>
      <c r="C250" s="236"/>
      <c r="D250" s="36"/>
      <c r="E250" s="36">
        <v>4120</v>
      </c>
      <c r="F250" s="37">
        <v>370</v>
      </c>
      <c r="G250" s="37">
        <v>231.96</v>
      </c>
      <c r="H250" s="178">
        <f t="shared" si="8"/>
        <v>62.69189189189189</v>
      </c>
      <c r="I250" s="200">
        <v>370</v>
      </c>
      <c r="J250" s="66">
        <v>231.96</v>
      </c>
      <c r="K250" s="216">
        <v>370</v>
      </c>
      <c r="L250" s="37">
        <v>231.96</v>
      </c>
      <c r="M250" s="37"/>
      <c r="N250" s="37"/>
      <c r="O250" s="37"/>
      <c r="P250" s="37"/>
      <c r="Q250" s="37"/>
      <c r="R250" s="178"/>
      <c r="S250" s="200"/>
      <c r="T250" s="178"/>
      <c r="U250" s="193"/>
      <c r="V250" s="1"/>
      <c r="W250" s="1"/>
    </row>
    <row r="251" spans="1:23" ht="15.75">
      <c r="A251" s="13"/>
      <c r="B251" s="267"/>
      <c r="C251" s="236"/>
      <c r="D251" s="36"/>
      <c r="E251" s="36">
        <v>4210</v>
      </c>
      <c r="F251" s="37">
        <v>1500</v>
      </c>
      <c r="G251" s="37">
        <v>752.97</v>
      </c>
      <c r="H251" s="178">
        <f t="shared" si="8"/>
        <v>50.198</v>
      </c>
      <c r="I251" s="200">
        <v>1500</v>
      </c>
      <c r="J251" s="66">
        <v>752.97</v>
      </c>
      <c r="K251" s="216"/>
      <c r="L251" s="37"/>
      <c r="M251" s="37"/>
      <c r="N251" s="37"/>
      <c r="O251" s="37"/>
      <c r="P251" s="37"/>
      <c r="Q251" s="37"/>
      <c r="R251" s="178"/>
      <c r="S251" s="200"/>
      <c r="T251" s="178"/>
      <c r="U251" s="193"/>
      <c r="V251" s="1"/>
      <c r="W251" s="1"/>
    </row>
    <row r="252" spans="1:23" ht="15.75">
      <c r="A252" s="13"/>
      <c r="B252" s="267"/>
      <c r="C252" s="236"/>
      <c r="D252" s="36"/>
      <c r="E252" s="36">
        <v>4240</v>
      </c>
      <c r="F252" s="37">
        <v>8500</v>
      </c>
      <c r="G252" s="37">
        <v>6993.53</v>
      </c>
      <c r="H252" s="178">
        <f t="shared" si="8"/>
        <v>82.27682352941176</v>
      </c>
      <c r="I252" s="200">
        <v>8500</v>
      </c>
      <c r="J252" s="66">
        <v>6993.53</v>
      </c>
      <c r="K252" s="216"/>
      <c r="L252" s="37"/>
      <c r="M252" s="37"/>
      <c r="N252" s="37"/>
      <c r="O252" s="37"/>
      <c r="P252" s="37"/>
      <c r="Q252" s="37"/>
      <c r="R252" s="178"/>
      <c r="S252" s="200"/>
      <c r="T252" s="178"/>
      <c r="U252" s="193"/>
      <c r="V252" s="1"/>
      <c r="W252" s="1"/>
    </row>
    <row r="253" spans="1:23" ht="15.75">
      <c r="A253" s="13"/>
      <c r="B253" s="267"/>
      <c r="C253" s="236"/>
      <c r="D253" s="36"/>
      <c r="E253" s="36">
        <v>4300</v>
      </c>
      <c r="F253" s="37">
        <v>1000</v>
      </c>
      <c r="G253" s="37">
        <v>151.88</v>
      </c>
      <c r="H253" s="178">
        <f t="shared" si="8"/>
        <v>15.187999999999999</v>
      </c>
      <c r="I253" s="200">
        <v>1000</v>
      </c>
      <c r="J253" s="66">
        <v>151.88</v>
      </c>
      <c r="K253" s="216"/>
      <c r="L253" s="37"/>
      <c r="M253" s="37"/>
      <c r="N253" s="37"/>
      <c r="O253" s="37"/>
      <c r="P253" s="37"/>
      <c r="Q253" s="37"/>
      <c r="R253" s="178"/>
      <c r="S253" s="200"/>
      <c r="T253" s="178"/>
      <c r="U253" s="193"/>
      <c r="V253" s="1"/>
      <c r="W253" s="1"/>
    </row>
    <row r="254" spans="1:23" ht="15.75">
      <c r="A254" s="13"/>
      <c r="B254" s="267"/>
      <c r="C254" s="236"/>
      <c r="D254" s="36"/>
      <c r="E254" s="36">
        <v>4410</v>
      </c>
      <c r="F254" s="37">
        <v>500</v>
      </c>
      <c r="G254" s="37">
        <v>0</v>
      </c>
      <c r="H254" s="178">
        <f t="shared" si="8"/>
        <v>0</v>
      </c>
      <c r="I254" s="200">
        <v>500</v>
      </c>
      <c r="J254" s="66">
        <v>0</v>
      </c>
      <c r="K254" s="216"/>
      <c r="L254" s="37"/>
      <c r="M254" s="37"/>
      <c r="N254" s="37"/>
      <c r="O254" s="37"/>
      <c r="P254" s="37"/>
      <c r="Q254" s="37"/>
      <c r="R254" s="178"/>
      <c r="S254" s="200"/>
      <c r="T254" s="176"/>
      <c r="U254" s="191"/>
      <c r="V254" s="1"/>
      <c r="W254" s="1"/>
    </row>
    <row r="255" spans="1:23" ht="15.75">
      <c r="A255" s="13"/>
      <c r="B255" s="268" t="s">
        <v>140</v>
      </c>
      <c r="C255" s="243"/>
      <c r="D255" s="23"/>
      <c r="E255" s="23"/>
      <c r="F255" s="20">
        <f>SUM(F248:F254)</f>
        <v>29500</v>
      </c>
      <c r="G255" s="20">
        <f>SUM(G248:G254)</f>
        <v>19307.329999999998</v>
      </c>
      <c r="H255" s="177">
        <f t="shared" si="8"/>
        <v>65.44857627118643</v>
      </c>
      <c r="I255" s="199">
        <f>SUM(I248:I254)</f>
        <v>29500</v>
      </c>
      <c r="J255" s="64">
        <f>SUM(J248:J254)</f>
        <v>19307.329999999998</v>
      </c>
      <c r="K255" s="214">
        <f>SUM(K248:K250)</f>
        <v>18000</v>
      </c>
      <c r="L255" s="20">
        <f>SUM(L248:L251)</f>
        <v>11408.949999999999</v>
      </c>
      <c r="M255" s="20"/>
      <c r="N255" s="20"/>
      <c r="O255" s="20"/>
      <c r="P255" s="20"/>
      <c r="Q255" s="20"/>
      <c r="R255" s="177"/>
      <c r="S255" s="199"/>
      <c r="T255" s="177"/>
      <c r="U255" s="192"/>
      <c r="V255" s="1"/>
      <c r="W255" s="1"/>
    </row>
    <row r="256" spans="1:23" ht="31.5">
      <c r="A256" s="13"/>
      <c r="B256" s="269" t="s">
        <v>95</v>
      </c>
      <c r="C256" s="236"/>
      <c r="D256" s="36">
        <v>92120</v>
      </c>
      <c r="E256" s="36">
        <v>2720</v>
      </c>
      <c r="F256" s="37">
        <v>20000</v>
      </c>
      <c r="G256" s="37">
        <v>20000</v>
      </c>
      <c r="H256" s="178">
        <f t="shared" si="8"/>
        <v>100</v>
      </c>
      <c r="I256" s="200">
        <v>20000</v>
      </c>
      <c r="J256" s="66">
        <v>20000</v>
      </c>
      <c r="K256" s="216"/>
      <c r="L256" s="37"/>
      <c r="M256" s="37">
        <v>20000</v>
      </c>
      <c r="N256" s="37">
        <v>20000</v>
      </c>
      <c r="O256" s="37"/>
      <c r="P256" s="37"/>
      <c r="Q256" s="37"/>
      <c r="R256" s="178"/>
      <c r="S256" s="200"/>
      <c r="T256" s="175"/>
      <c r="U256" s="190"/>
      <c r="V256" s="1"/>
      <c r="W256" s="1"/>
    </row>
    <row r="257" spans="1:23" ht="15.75">
      <c r="A257" s="13"/>
      <c r="B257" s="269"/>
      <c r="C257" s="236"/>
      <c r="D257" s="36"/>
      <c r="E257" s="36">
        <v>4270</v>
      </c>
      <c r="F257" s="37">
        <v>10000</v>
      </c>
      <c r="G257" s="37">
        <v>9518.25</v>
      </c>
      <c r="H257" s="178">
        <f t="shared" si="8"/>
        <v>95.1825</v>
      </c>
      <c r="I257" s="200">
        <v>10000</v>
      </c>
      <c r="J257" s="66">
        <v>9518.25</v>
      </c>
      <c r="K257" s="216"/>
      <c r="L257" s="37"/>
      <c r="M257" s="37"/>
      <c r="N257" s="37"/>
      <c r="O257" s="37"/>
      <c r="P257" s="37"/>
      <c r="Q257" s="37"/>
      <c r="R257" s="178"/>
      <c r="S257" s="200"/>
      <c r="T257" s="178"/>
      <c r="U257" s="193"/>
      <c r="V257" s="1"/>
      <c r="W257" s="1"/>
    </row>
    <row r="258" spans="1:23" ht="15.75">
      <c r="A258" s="13"/>
      <c r="B258" s="269"/>
      <c r="C258" s="236"/>
      <c r="D258" s="36"/>
      <c r="E258" s="36">
        <v>6050</v>
      </c>
      <c r="F258" s="37">
        <v>138000</v>
      </c>
      <c r="G258" s="37">
        <v>12200</v>
      </c>
      <c r="H258" s="178">
        <f t="shared" si="8"/>
        <v>8.840579710144928</v>
      </c>
      <c r="I258" s="200"/>
      <c r="J258" s="66"/>
      <c r="K258" s="216"/>
      <c r="L258" s="37"/>
      <c r="M258" s="37"/>
      <c r="N258" s="37"/>
      <c r="O258" s="37"/>
      <c r="P258" s="37"/>
      <c r="Q258" s="37"/>
      <c r="R258" s="178"/>
      <c r="S258" s="200">
        <v>138000</v>
      </c>
      <c r="T258" s="178">
        <v>12200</v>
      </c>
      <c r="U258" s="193">
        <f>T258/S258*100</f>
        <v>8.840579710144928</v>
      </c>
      <c r="V258" s="1"/>
      <c r="W258" s="1"/>
    </row>
    <row r="259" spans="1:23" ht="15.75">
      <c r="A259" s="13"/>
      <c r="B259" s="269"/>
      <c r="C259" s="236"/>
      <c r="D259" s="36"/>
      <c r="E259" s="36">
        <v>6055</v>
      </c>
      <c r="F259" s="37">
        <v>76000</v>
      </c>
      <c r="G259" s="37">
        <v>0</v>
      </c>
      <c r="H259" s="178">
        <f t="shared" si="8"/>
        <v>0</v>
      </c>
      <c r="I259" s="200"/>
      <c r="J259" s="66"/>
      <c r="K259" s="216"/>
      <c r="L259" s="37"/>
      <c r="M259" s="37"/>
      <c r="N259" s="37"/>
      <c r="O259" s="37"/>
      <c r="P259" s="37"/>
      <c r="Q259" s="37"/>
      <c r="R259" s="178"/>
      <c r="S259" s="200">
        <v>76000</v>
      </c>
      <c r="T259" s="176">
        <v>0</v>
      </c>
      <c r="U259" s="191">
        <f>T259/S259*100</f>
        <v>0</v>
      </c>
      <c r="V259" s="1"/>
      <c r="W259" s="1"/>
    </row>
    <row r="260" spans="1:23" ht="15.75">
      <c r="A260" s="13"/>
      <c r="B260" s="270" t="s">
        <v>141</v>
      </c>
      <c r="C260" s="243"/>
      <c r="D260" s="23"/>
      <c r="E260" s="23"/>
      <c r="F260" s="20">
        <f>SUM(F256:F259)</f>
        <v>244000</v>
      </c>
      <c r="G260" s="20">
        <f>SUM(G256:G259)</f>
        <v>41718.25</v>
      </c>
      <c r="H260" s="177">
        <f t="shared" si="8"/>
        <v>17.09764344262295</v>
      </c>
      <c r="I260" s="199">
        <f>SUM(I256:I257)</f>
        <v>30000</v>
      </c>
      <c r="J260" s="64">
        <f>SUM(J256:J257)</f>
        <v>29518.25</v>
      </c>
      <c r="K260" s="214"/>
      <c r="L260" s="20"/>
      <c r="M260" s="20">
        <v>20000</v>
      </c>
      <c r="N260" s="20">
        <v>20000</v>
      </c>
      <c r="O260" s="20"/>
      <c r="P260" s="20"/>
      <c r="Q260" s="20"/>
      <c r="R260" s="177"/>
      <c r="S260" s="199">
        <f>SUM(S258:S259)</f>
        <v>214000</v>
      </c>
      <c r="T260" s="177">
        <f>SUM(T258:T259)</f>
        <v>12200</v>
      </c>
      <c r="U260" s="192">
        <f>T260/S260*100</f>
        <v>5.700934579439252</v>
      </c>
      <c r="V260" s="1"/>
      <c r="W260" s="1"/>
    </row>
    <row r="261" spans="1:23" ht="15.75">
      <c r="A261" s="13"/>
      <c r="B261" s="267" t="s">
        <v>69</v>
      </c>
      <c r="C261" s="236"/>
      <c r="D261" s="36">
        <v>92195</v>
      </c>
      <c r="E261" s="36">
        <v>4210</v>
      </c>
      <c r="F261" s="37">
        <v>10800</v>
      </c>
      <c r="G261" s="37">
        <v>9092.85</v>
      </c>
      <c r="H261" s="178">
        <f t="shared" si="8"/>
        <v>84.19305555555556</v>
      </c>
      <c r="I261" s="200">
        <v>10800</v>
      </c>
      <c r="J261" s="66">
        <v>9092.85</v>
      </c>
      <c r="K261" s="216"/>
      <c r="L261" s="37"/>
      <c r="M261" s="37"/>
      <c r="N261" s="37"/>
      <c r="O261" s="37"/>
      <c r="P261" s="37"/>
      <c r="Q261" s="37"/>
      <c r="R261" s="178"/>
      <c r="S261" s="200"/>
      <c r="T261" s="175"/>
      <c r="U261" s="190"/>
      <c r="V261" s="1"/>
      <c r="W261" s="1"/>
    </row>
    <row r="262" spans="1:23" ht="15.75">
      <c r="A262" s="13"/>
      <c r="B262" s="271"/>
      <c r="C262" s="237"/>
      <c r="D262" s="32"/>
      <c r="E262" s="32">
        <v>4300</v>
      </c>
      <c r="F262" s="31">
        <v>2450</v>
      </c>
      <c r="G262" s="31">
        <v>1469.82</v>
      </c>
      <c r="H262" s="176">
        <f t="shared" si="8"/>
        <v>59.99265306122449</v>
      </c>
      <c r="I262" s="198">
        <v>2450</v>
      </c>
      <c r="J262" s="63">
        <v>1469.82</v>
      </c>
      <c r="K262" s="217"/>
      <c r="L262" s="31"/>
      <c r="M262" s="31"/>
      <c r="N262" s="31"/>
      <c r="O262" s="31"/>
      <c r="P262" s="31"/>
      <c r="Q262" s="31"/>
      <c r="R262" s="176"/>
      <c r="S262" s="198"/>
      <c r="T262" s="178"/>
      <c r="U262" s="193"/>
      <c r="V262" s="1"/>
      <c r="W262" s="1"/>
    </row>
    <row r="263" spans="1:23" ht="15.75">
      <c r="A263" s="13"/>
      <c r="B263" s="281" t="s">
        <v>142</v>
      </c>
      <c r="C263" s="237"/>
      <c r="D263" s="32"/>
      <c r="E263" s="32"/>
      <c r="F263" s="31">
        <f>SUM(F261:F262)</f>
        <v>13250</v>
      </c>
      <c r="G263" s="31">
        <f>SUM(G261:G262)</f>
        <v>10562.67</v>
      </c>
      <c r="H263" s="176">
        <f t="shared" si="8"/>
        <v>79.7182641509434</v>
      </c>
      <c r="I263" s="198">
        <f>SUM(I261:I262)</f>
        <v>13250</v>
      </c>
      <c r="J263" s="63">
        <f>SUM(J261:J262)</f>
        <v>10562.67</v>
      </c>
      <c r="K263" s="217"/>
      <c r="L263" s="31"/>
      <c r="M263" s="31"/>
      <c r="N263" s="31"/>
      <c r="O263" s="31"/>
      <c r="P263" s="31"/>
      <c r="Q263" s="31"/>
      <c r="R263" s="176"/>
      <c r="S263" s="198"/>
      <c r="T263" s="177"/>
      <c r="U263" s="191"/>
      <c r="V263" s="1"/>
      <c r="W263" s="1"/>
    </row>
    <row r="264" spans="1:23" ht="15.75">
      <c r="A264" s="13"/>
      <c r="B264" s="272" t="s">
        <v>96</v>
      </c>
      <c r="C264" s="243"/>
      <c r="D264" s="24"/>
      <c r="E264" s="24"/>
      <c r="F264" s="22">
        <f>SUM(F247+F255+F260+F263)</f>
        <v>479637</v>
      </c>
      <c r="G264" s="22">
        <f>SUM(G247+G255+G260+G263)</f>
        <v>216713.61</v>
      </c>
      <c r="H264" s="179">
        <f t="shared" si="8"/>
        <v>45.182838271442776</v>
      </c>
      <c r="I264" s="201">
        <f>SUM(I247+I255+I260+I263)</f>
        <v>87050</v>
      </c>
      <c r="J264" s="65">
        <f>SUM(J247+J255+J260+J263)</f>
        <v>63116.24</v>
      </c>
      <c r="K264" s="214">
        <v>18000</v>
      </c>
      <c r="L264" s="20">
        <f>SUM(L255)</f>
        <v>11408.949999999999</v>
      </c>
      <c r="M264" s="20">
        <v>20000</v>
      </c>
      <c r="N264" s="20">
        <v>20000</v>
      </c>
      <c r="O264" s="20"/>
      <c r="P264" s="20"/>
      <c r="Q264" s="22"/>
      <c r="R264" s="179"/>
      <c r="S264" s="201">
        <f>SUM(S247+S260)</f>
        <v>392587</v>
      </c>
      <c r="T264" s="179">
        <f>SUM(T247+T260)</f>
        <v>153597.37</v>
      </c>
      <c r="U264" s="194">
        <f>T264/S264*100</f>
        <v>39.124415734601506</v>
      </c>
      <c r="V264" s="1"/>
      <c r="W264" s="1"/>
    </row>
    <row r="265" spans="1:23" ht="31.5">
      <c r="A265" s="13"/>
      <c r="B265" s="273" t="s">
        <v>97</v>
      </c>
      <c r="C265" s="249">
        <v>926</v>
      </c>
      <c r="D265" s="34"/>
      <c r="E265" s="34"/>
      <c r="F265" s="27"/>
      <c r="G265" s="27"/>
      <c r="H265" s="175"/>
      <c r="I265" s="197"/>
      <c r="J265" s="61"/>
      <c r="K265" s="215"/>
      <c r="L265" s="27"/>
      <c r="M265" s="27"/>
      <c r="N265" s="27"/>
      <c r="O265" s="27"/>
      <c r="P265" s="27"/>
      <c r="Q265" s="27"/>
      <c r="R265" s="175"/>
      <c r="S265" s="197"/>
      <c r="T265" s="175"/>
      <c r="U265" s="190"/>
      <c r="V265" s="1"/>
      <c r="W265" s="1"/>
    </row>
    <row r="266" spans="1:23" ht="31.5">
      <c r="A266" s="13"/>
      <c r="B266" s="269" t="s">
        <v>98</v>
      </c>
      <c r="C266" s="236"/>
      <c r="D266" s="36">
        <v>92605</v>
      </c>
      <c r="E266" s="36">
        <v>2820</v>
      </c>
      <c r="F266" s="37">
        <v>60000</v>
      </c>
      <c r="G266" s="37">
        <v>50000</v>
      </c>
      <c r="H266" s="178">
        <f>G266/F266*100</f>
        <v>83.33333333333334</v>
      </c>
      <c r="I266" s="200">
        <v>60000</v>
      </c>
      <c r="J266" s="66">
        <v>50000</v>
      </c>
      <c r="K266" s="216"/>
      <c r="L266" s="37"/>
      <c r="M266" s="37">
        <v>60000</v>
      </c>
      <c r="N266" s="37">
        <v>50000</v>
      </c>
      <c r="O266" s="37"/>
      <c r="P266" s="37"/>
      <c r="Q266" s="37"/>
      <c r="R266" s="178"/>
      <c r="S266" s="200"/>
      <c r="T266" s="178"/>
      <c r="U266" s="193"/>
      <c r="V266" s="1"/>
      <c r="W266" s="1"/>
    </row>
    <row r="267" spans="1:23" ht="15.75">
      <c r="A267" s="13"/>
      <c r="B267" s="188"/>
      <c r="C267" s="236"/>
      <c r="D267" s="36"/>
      <c r="E267" s="36">
        <v>4170</v>
      </c>
      <c r="F267" s="37">
        <v>600</v>
      </c>
      <c r="G267" s="37">
        <v>0</v>
      </c>
      <c r="H267" s="178">
        <v>0</v>
      </c>
      <c r="I267" s="224">
        <v>600</v>
      </c>
      <c r="J267" s="66">
        <v>0</v>
      </c>
      <c r="K267" s="216">
        <v>600</v>
      </c>
      <c r="L267" s="37">
        <v>0</v>
      </c>
      <c r="M267" s="37"/>
      <c r="N267" s="37"/>
      <c r="O267" s="37"/>
      <c r="P267" s="37"/>
      <c r="Q267" s="37"/>
      <c r="R267" s="178"/>
      <c r="S267" s="200"/>
      <c r="T267" s="178"/>
      <c r="U267" s="193"/>
      <c r="V267" s="1"/>
      <c r="W267" s="1"/>
    </row>
    <row r="268" spans="1:23" ht="15.75">
      <c r="A268" s="13"/>
      <c r="B268" s="269"/>
      <c r="C268" s="236"/>
      <c r="D268" s="36"/>
      <c r="E268" s="36">
        <v>4210</v>
      </c>
      <c r="F268" s="37">
        <v>14400</v>
      </c>
      <c r="G268" s="37">
        <v>3800.45</v>
      </c>
      <c r="H268" s="178">
        <f>G268/F268*100</f>
        <v>26.392013888888886</v>
      </c>
      <c r="I268" s="225">
        <v>14400</v>
      </c>
      <c r="J268" s="66">
        <v>3800.45</v>
      </c>
      <c r="K268" s="216"/>
      <c r="L268" s="37"/>
      <c r="M268" s="37"/>
      <c r="N268" s="37"/>
      <c r="O268" s="37"/>
      <c r="P268" s="37"/>
      <c r="Q268" s="37"/>
      <c r="R268" s="178"/>
      <c r="S268" s="200"/>
      <c r="T268" s="178"/>
      <c r="U268" s="193"/>
      <c r="V268" s="1"/>
      <c r="W268" s="1"/>
    </row>
    <row r="269" spans="1:23" ht="15.75">
      <c r="A269" s="13"/>
      <c r="B269" s="269"/>
      <c r="C269" s="236"/>
      <c r="D269" s="36"/>
      <c r="E269" s="36">
        <v>4260</v>
      </c>
      <c r="F269" s="37">
        <v>2600</v>
      </c>
      <c r="G269" s="37">
        <v>1335.03</v>
      </c>
      <c r="H269" s="178">
        <f aca="true" t="shared" si="9" ref="H269:H274">G269/F269*100</f>
        <v>51.34730769230769</v>
      </c>
      <c r="I269" s="225">
        <v>2600</v>
      </c>
      <c r="J269" s="66">
        <v>1335.03</v>
      </c>
      <c r="K269" s="216"/>
      <c r="L269" s="37"/>
      <c r="M269" s="37"/>
      <c r="N269" s="37"/>
      <c r="O269" s="37"/>
      <c r="P269" s="37"/>
      <c r="Q269" s="37"/>
      <c r="R269" s="178"/>
      <c r="S269" s="200"/>
      <c r="T269" s="178"/>
      <c r="U269" s="193"/>
      <c r="V269" s="1"/>
      <c r="W269" s="1"/>
    </row>
    <row r="270" spans="1:23" ht="15.75">
      <c r="A270" s="13"/>
      <c r="B270" s="269"/>
      <c r="C270" s="236"/>
      <c r="D270" s="36"/>
      <c r="E270" s="36">
        <v>4270</v>
      </c>
      <c r="F270" s="37">
        <v>8000</v>
      </c>
      <c r="G270" s="37">
        <v>0</v>
      </c>
      <c r="H270" s="178">
        <f t="shared" si="9"/>
        <v>0</v>
      </c>
      <c r="I270" s="225">
        <v>8000</v>
      </c>
      <c r="J270" s="66">
        <v>0</v>
      </c>
      <c r="K270" s="216"/>
      <c r="L270" s="37"/>
      <c r="M270" s="37"/>
      <c r="N270" s="37"/>
      <c r="O270" s="37"/>
      <c r="P270" s="37"/>
      <c r="Q270" s="37"/>
      <c r="R270" s="178"/>
      <c r="S270" s="200"/>
      <c r="T270" s="178"/>
      <c r="U270" s="193"/>
      <c r="V270" s="1"/>
      <c r="W270" s="1"/>
    </row>
    <row r="271" spans="1:23" ht="15.75">
      <c r="A271" s="13"/>
      <c r="B271" s="269"/>
      <c r="C271" s="236"/>
      <c r="D271" s="36"/>
      <c r="E271" s="36">
        <v>4300</v>
      </c>
      <c r="F271" s="37">
        <v>13500</v>
      </c>
      <c r="G271" s="37">
        <v>12418.88</v>
      </c>
      <c r="H271" s="178">
        <f t="shared" si="9"/>
        <v>91.99170370370369</v>
      </c>
      <c r="I271" s="225">
        <v>13500</v>
      </c>
      <c r="J271" s="66">
        <v>12418.88</v>
      </c>
      <c r="K271" s="216"/>
      <c r="L271" s="37"/>
      <c r="M271" s="37"/>
      <c r="N271" s="37"/>
      <c r="O271" s="37"/>
      <c r="P271" s="37"/>
      <c r="Q271" s="37"/>
      <c r="R271" s="178"/>
      <c r="S271" s="200"/>
      <c r="T271" s="178"/>
      <c r="U271" s="193"/>
      <c r="V271" s="1"/>
      <c r="W271" s="1"/>
    </row>
    <row r="272" spans="1:23" ht="15.75">
      <c r="A272" s="13"/>
      <c r="B272" s="269"/>
      <c r="C272" s="236"/>
      <c r="D272" s="36"/>
      <c r="E272" s="36">
        <v>4430</v>
      </c>
      <c r="F272" s="37">
        <v>1500</v>
      </c>
      <c r="G272" s="37">
        <v>0</v>
      </c>
      <c r="H272" s="178">
        <f t="shared" si="9"/>
        <v>0</v>
      </c>
      <c r="I272" s="225">
        <v>1500</v>
      </c>
      <c r="J272" s="66">
        <v>0</v>
      </c>
      <c r="K272" s="216"/>
      <c r="L272" s="37"/>
      <c r="M272" s="37"/>
      <c r="N272" s="37"/>
      <c r="O272" s="37"/>
      <c r="P272" s="37"/>
      <c r="Q272" s="37"/>
      <c r="R272" s="178"/>
      <c r="S272" s="200"/>
      <c r="T272" s="178"/>
      <c r="U272" s="193"/>
      <c r="V272" s="1"/>
      <c r="W272" s="1"/>
    </row>
    <row r="273" spans="1:23" ht="15.75">
      <c r="A273" s="13"/>
      <c r="B273" s="282"/>
      <c r="C273" s="237"/>
      <c r="D273" s="32"/>
      <c r="E273" s="32">
        <v>6050</v>
      </c>
      <c r="F273" s="31">
        <v>109500</v>
      </c>
      <c r="G273" s="31">
        <v>0</v>
      </c>
      <c r="H273" s="178">
        <f t="shared" si="9"/>
        <v>0</v>
      </c>
      <c r="I273" s="226"/>
      <c r="J273" s="63"/>
      <c r="K273" s="217"/>
      <c r="L273" s="31"/>
      <c r="M273" s="31"/>
      <c r="N273" s="31"/>
      <c r="O273" s="31"/>
      <c r="P273" s="31"/>
      <c r="Q273" s="31"/>
      <c r="R273" s="176"/>
      <c r="S273" s="198">
        <v>109500</v>
      </c>
      <c r="T273" s="176">
        <v>0</v>
      </c>
      <c r="U273" s="191">
        <f>T273/S273*100</f>
        <v>0</v>
      </c>
      <c r="V273" s="1"/>
      <c r="W273" s="1"/>
    </row>
    <row r="274" spans="1:23" ht="15.75">
      <c r="A274" s="13"/>
      <c r="B274" s="280" t="s">
        <v>143</v>
      </c>
      <c r="C274" s="237"/>
      <c r="D274" s="32"/>
      <c r="E274" s="32"/>
      <c r="F274" s="31">
        <f>SUM(F266:F273)</f>
        <v>210100</v>
      </c>
      <c r="G274" s="31">
        <f>SUM(G266:G273)</f>
        <v>67554.36</v>
      </c>
      <c r="H274" s="64">
        <f t="shared" si="9"/>
        <v>32.15343169919086</v>
      </c>
      <c r="I274" s="226">
        <f>SUM(I266:I273)</f>
        <v>100600</v>
      </c>
      <c r="J274" s="63">
        <f>SUM(J266:J273)</f>
        <v>67554.36</v>
      </c>
      <c r="K274" s="217">
        <v>600</v>
      </c>
      <c r="L274" s="31">
        <v>0</v>
      </c>
      <c r="M274" s="31">
        <v>60000</v>
      </c>
      <c r="N274" s="31">
        <f>SUM(N266)</f>
        <v>50000</v>
      </c>
      <c r="O274" s="31"/>
      <c r="P274" s="31"/>
      <c r="Q274" s="31"/>
      <c r="R274" s="176"/>
      <c r="S274" s="198">
        <v>109500</v>
      </c>
      <c r="T274" s="177">
        <v>0</v>
      </c>
      <c r="U274" s="192">
        <f>T274/S274*100</f>
        <v>0</v>
      </c>
      <c r="V274" s="1"/>
      <c r="W274" s="1"/>
    </row>
    <row r="275" spans="1:192" s="320" customFormat="1" ht="16.5" thickBot="1">
      <c r="A275" s="232"/>
      <c r="B275" s="274" t="s">
        <v>99</v>
      </c>
      <c r="C275" s="250"/>
      <c r="D275" s="82"/>
      <c r="E275" s="82"/>
      <c r="F275" s="80">
        <v>210100</v>
      </c>
      <c r="G275" s="80">
        <f>SUM(G274)</f>
        <v>67554.36</v>
      </c>
      <c r="H275" s="180">
        <f>G275/F275*100</f>
        <v>32.15343169919086</v>
      </c>
      <c r="I275" s="202">
        <v>100600</v>
      </c>
      <c r="J275" s="81">
        <f>SUM(J274)</f>
        <v>67554.36</v>
      </c>
      <c r="K275" s="218">
        <v>600</v>
      </c>
      <c r="L275" s="74">
        <v>0</v>
      </c>
      <c r="M275" s="74">
        <v>60000</v>
      </c>
      <c r="N275" s="74">
        <f>SUM(N274)</f>
        <v>50000</v>
      </c>
      <c r="O275" s="74"/>
      <c r="P275" s="74"/>
      <c r="Q275" s="80"/>
      <c r="R275" s="180"/>
      <c r="S275" s="202">
        <v>109500</v>
      </c>
      <c r="T275" s="180">
        <v>0</v>
      </c>
      <c r="U275" s="319">
        <f>T275/S275*100</f>
        <v>0</v>
      </c>
      <c r="V275" s="13"/>
      <c r="W275" s="1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</row>
    <row r="276" spans="1:23" ht="95.25" thickBot="1">
      <c r="A276" s="353" t="s">
        <v>100</v>
      </c>
      <c r="B276" s="354" t="s">
        <v>101</v>
      </c>
      <c r="C276" s="355"/>
      <c r="D276" s="356"/>
      <c r="E276" s="356"/>
      <c r="F276" s="295">
        <f>SUM(F281+F287+F299)</f>
        <v>2015747</v>
      </c>
      <c r="G276" s="295">
        <f>SUM(G281+G287+G299)</f>
        <v>1624369.1600000001</v>
      </c>
      <c r="H276" s="357">
        <f>G276/F276*100</f>
        <v>80.58398003320853</v>
      </c>
      <c r="I276" s="358">
        <f>SUM(I281+I287+I299)</f>
        <v>2015747</v>
      </c>
      <c r="J276" s="359">
        <f>SUM(J281+J287+J299)</f>
        <v>1624369.1600000001</v>
      </c>
      <c r="K276" s="360">
        <f>SUM(K281+K287+K299)</f>
        <v>122688</v>
      </c>
      <c r="L276" s="361">
        <f>SUM(L281+L287+L299)</f>
        <v>82053.62</v>
      </c>
      <c r="M276" s="361"/>
      <c r="N276" s="361"/>
      <c r="O276" s="361"/>
      <c r="P276" s="361"/>
      <c r="Q276" s="361"/>
      <c r="R276" s="362"/>
      <c r="S276" s="363"/>
      <c r="T276" s="362"/>
      <c r="U276" s="364"/>
      <c r="V276" s="1"/>
      <c r="W276" s="1"/>
    </row>
    <row r="277" spans="1:23" ht="31.5">
      <c r="A277" s="13"/>
      <c r="B277" s="278" t="s">
        <v>102</v>
      </c>
      <c r="C277" s="251">
        <v>750</v>
      </c>
      <c r="D277" s="36"/>
      <c r="E277" s="36"/>
      <c r="F277" s="37"/>
      <c r="G277" s="37"/>
      <c r="H277" s="178"/>
      <c r="I277" s="200"/>
      <c r="J277" s="66"/>
      <c r="K277" s="216"/>
      <c r="L277" s="37"/>
      <c r="M277" s="37"/>
      <c r="N277" s="37"/>
      <c r="O277" s="37"/>
      <c r="P277" s="37"/>
      <c r="Q277" s="37"/>
      <c r="R277" s="178"/>
      <c r="S277" s="200"/>
      <c r="T277" s="178"/>
      <c r="U277" s="193"/>
      <c r="V277" s="1"/>
      <c r="W277" s="1"/>
    </row>
    <row r="278" spans="1:23" ht="15.75">
      <c r="A278" s="13"/>
      <c r="B278" s="269" t="s">
        <v>103</v>
      </c>
      <c r="C278" s="251"/>
      <c r="D278" s="36">
        <v>75011</v>
      </c>
      <c r="E278" s="36">
        <v>4010</v>
      </c>
      <c r="F278" s="37">
        <v>45020</v>
      </c>
      <c r="G278" s="37">
        <v>33765.03</v>
      </c>
      <c r="H278" s="178">
        <f>G278/F278*100</f>
        <v>75.0000666370502</v>
      </c>
      <c r="I278" s="200">
        <v>45020</v>
      </c>
      <c r="J278" s="66">
        <v>33765.03</v>
      </c>
      <c r="K278" s="216">
        <v>45020</v>
      </c>
      <c r="L278" s="37">
        <v>33765.03</v>
      </c>
      <c r="M278" s="37"/>
      <c r="N278" s="37"/>
      <c r="O278" s="37"/>
      <c r="P278" s="37"/>
      <c r="Q278" s="37"/>
      <c r="R278" s="178"/>
      <c r="S278" s="200"/>
      <c r="T278" s="178"/>
      <c r="U278" s="193"/>
      <c r="V278" s="1"/>
      <c r="W278" s="1"/>
    </row>
    <row r="279" spans="1:23" ht="15.75">
      <c r="A279" s="13"/>
      <c r="B279" s="278"/>
      <c r="C279" s="251"/>
      <c r="D279" s="36"/>
      <c r="E279" s="36">
        <v>4110</v>
      </c>
      <c r="F279" s="37">
        <v>7757</v>
      </c>
      <c r="G279" s="37">
        <v>5817.78</v>
      </c>
      <c r="H279" s="178">
        <f>G279/F279*100</f>
        <v>75.0003867474539</v>
      </c>
      <c r="I279" s="200">
        <v>7757</v>
      </c>
      <c r="J279" s="66">
        <v>5817.78</v>
      </c>
      <c r="K279" s="216">
        <v>7757</v>
      </c>
      <c r="L279" s="37">
        <v>5817.78</v>
      </c>
      <c r="M279" s="37"/>
      <c r="N279" s="37"/>
      <c r="O279" s="37"/>
      <c r="P279" s="37"/>
      <c r="Q279" s="37"/>
      <c r="R279" s="178"/>
      <c r="S279" s="200"/>
      <c r="T279" s="178"/>
      <c r="U279" s="193"/>
      <c r="V279" s="1"/>
      <c r="W279" s="1"/>
    </row>
    <row r="280" spans="1:23" ht="15.75">
      <c r="A280" s="13"/>
      <c r="B280" s="278"/>
      <c r="C280" s="251"/>
      <c r="D280" s="36"/>
      <c r="E280" s="36">
        <v>4120</v>
      </c>
      <c r="F280" s="37">
        <v>1103</v>
      </c>
      <c r="G280" s="37">
        <v>827.28</v>
      </c>
      <c r="H280" s="178">
        <f>G280/F280*100</f>
        <v>75.00271985494106</v>
      </c>
      <c r="I280" s="200">
        <v>1103</v>
      </c>
      <c r="J280" s="66">
        <v>827.28</v>
      </c>
      <c r="K280" s="216">
        <v>1103</v>
      </c>
      <c r="L280" s="37">
        <v>827.28</v>
      </c>
      <c r="M280" s="37"/>
      <c r="N280" s="37"/>
      <c r="O280" s="37"/>
      <c r="P280" s="37"/>
      <c r="Q280" s="37"/>
      <c r="R280" s="178"/>
      <c r="S280" s="200"/>
      <c r="T280" s="176"/>
      <c r="U280" s="191"/>
      <c r="V280" s="1"/>
      <c r="W280" s="1"/>
    </row>
    <row r="281" spans="1:23" ht="15.75">
      <c r="A281" s="13"/>
      <c r="B281" s="283" t="s">
        <v>48</v>
      </c>
      <c r="C281" s="252"/>
      <c r="D281" s="23"/>
      <c r="E281" s="23"/>
      <c r="F281" s="22">
        <f>SUM(F278:F280)</f>
        <v>53880</v>
      </c>
      <c r="G281" s="22">
        <f>SUM(G278:G280)</f>
        <v>40410.09</v>
      </c>
      <c r="H281" s="179">
        <f>G281/F281*100</f>
        <v>75.00016703786191</v>
      </c>
      <c r="I281" s="201">
        <v>53880</v>
      </c>
      <c r="J281" s="65">
        <f>SUM(J278:J280)</f>
        <v>40410.09</v>
      </c>
      <c r="K281" s="214">
        <v>53880</v>
      </c>
      <c r="L281" s="20">
        <f>SUM(L278:L280)</f>
        <v>40410.09</v>
      </c>
      <c r="M281" s="20"/>
      <c r="N281" s="20"/>
      <c r="O281" s="20"/>
      <c r="P281" s="20"/>
      <c r="Q281" s="20"/>
      <c r="R281" s="177"/>
      <c r="S281" s="199"/>
      <c r="T281" s="177"/>
      <c r="U281" s="192"/>
      <c r="V281" s="1"/>
      <c r="W281" s="1"/>
    </row>
    <row r="282" spans="1:23" ht="94.5">
      <c r="A282" s="13"/>
      <c r="B282" s="278" t="s">
        <v>104</v>
      </c>
      <c r="C282" s="251">
        <v>751</v>
      </c>
      <c r="D282" s="36"/>
      <c r="E282" s="36"/>
      <c r="F282" s="37"/>
      <c r="G282" s="37"/>
      <c r="H282" s="178"/>
      <c r="I282" s="200"/>
      <c r="J282" s="66"/>
      <c r="K282" s="216"/>
      <c r="L282" s="37"/>
      <c r="M282" s="37"/>
      <c r="N282" s="37"/>
      <c r="O282" s="37"/>
      <c r="P282" s="37"/>
      <c r="Q282" s="37"/>
      <c r="R282" s="178"/>
      <c r="S282" s="200"/>
      <c r="T282" s="175"/>
      <c r="U282" s="190"/>
      <c r="V282" s="1"/>
      <c r="W282" s="1"/>
    </row>
    <row r="283" spans="1:23" ht="63">
      <c r="A283" s="13"/>
      <c r="B283" s="269" t="s">
        <v>105</v>
      </c>
      <c r="C283" s="251"/>
      <c r="D283" s="36">
        <v>75101</v>
      </c>
      <c r="E283" s="36">
        <v>4110</v>
      </c>
      <c r="F283" s="37">
        <v>157</v>
      </c>
      <c r="G283" s="37">
        <v>116.75</v>
      </c>
      <c r="H283" s="178">
        <f>G283/F283*100</f>
        <v>74.36305732484077</v>
      </c>
      <c r="I283" s="200">
        <v>157</v>
      </c>
      <c r="J283" s="66">
        <v>116.75</v>
      </c>
      <c r="K283" s="216">
        <v>157</v>
      </c>
      <c r="L283" s="37">
        <v>116.75</v>
      </c>
      <c r="M283" s="37"/>
      <c r="N283" s="37"/>
      <c r="O283" s="37"/>
      <c r="P283" s="37"/>
      <c r="Q283" s="37"/>
      <c r="R283" s="178"/>
      <c r="S283" s="200"/>
      <c r="T283" s="178"/>
      <c r="U283" s="193"/>
      <c r="V283" s="1"/>
      <c r="W283" s="1"/>
    </row>
    <row r="284" spans="1:23" ht="15.75">
      <c r="A284" s="13"/>
      <c r="B284" s="278"/>
      <c r="C284" s="251"/>
      <c r="D284" s="36"/>
      <c r="E284" s="36">
        <v>4120</v>
      </c>
      <c r="F284" s="37">
        <v>22</v>
      </c>
      <c r="G284" s="37">
        <v>16.66</v>
      </c>
      <c r="H284" s="178">
        <f>G284/F284*100</f>
        <v>75.72727272727273</v>
      </c>
      <c r="I284" s="200">
        <v>22</v>
      </c>
      <c r="J284" s="66">
        <v>16.66</v>
      </c>
      <c r="K284" s="216">
        <v>22</v>
      </c>
      <c r="L284" s="37">
        <v>16.66</v>
      </c>
      <c r="M284" s="37"/>
      <c r="N284" s="37"/>
      <c r="O284" s="37"/>
      <c r="P284" s="37"/>
      <c r="Q284" s="37"/>
      <c r="R284" s="178"/>
      <c r="S284" s="200"/>
      <c r="T284" s="178"/>
      <c r="U284" s="193"/>
      <c r="V284" s="1"/>
      <c r="W284" s="1"/>
    </row>
    <row r="285" spans="1:23" ht="15.75">
      <c r="A285" s="13"/>
      <c r="B285" s="278"/>
      <c r="C285" s="251"/>
      <c r="D285" s="36"/>
      <c r="E285" s="36">
        <v>4170</v>
      </c>
      <c r="F285" s="37">
        <v>908</v>
      </c>
      <c r="G285" s="37">
        <v>680.94</v>
      </c>
      <c r="H285" s="178">
        <f>G285/F285*100</f>
        <v>74.99339207048459</v>
      </c>
      <c r="I285" s="200">
        <v>908</v>
      </c>
      <c r="J285" s="66">
        <v>680.94</v>
      </c>
      <c r="K285" s="216">
        <v>908</v>
      </c>
      <c r="L285" s="37">
        <v>680.94</v>
      </c>
      <c r="M285" s="37"/>
      <c r="N285" s="37"/>
      <c r="O285" s="37"/>
      <c r="P285" s="37"/>
      <c r="Q285" s="37"/>
      <c r="R285" s="178"/>
      <c r="S285" s="200"/>
      <c r="T285" s="178"/>
      <c r="U285" s="193"/>
      <c r="V285" s="1"/>
      <c r="W285" s="1"/>
    </row>
    <row r="286" spans="1:23" ht="15.75">
      <c r="A286" s="13"/>
      <c r="B286" s="278"/>
      <c r="C286" s="251"/>
      <c r="D286" s="36"/>
      <c r="E286" s="36">
        <v>4210</v>
      </c>
      <c r="F286" s="37">
        <v>341</v>
      </c>
      <c r="G286" s="37">
        <v>0</v>
      </c>
      <c r="H286" s="178">
        <f>G286/F286*100</f>
        <v>0</v>
      </c>
      <c r="I286" s="200">
        <v>341</v>
      </c>
      <c r="J286" s="66">
        <v>0</v>
      </c>
      <c r="K286" s="216"/>
      <c r="L286" s="37"/>
      <c r="M286" s="37"/>
      <c r="N286" s="37"/>
      <c r="O286" s="37"/>
      <c r="P286" s="37"/>
      <c r="Q286" s="37"/>
      <c r="R286" s="178"/>
      <c r="S286" s="200"/>
      <c r="T286" s="176"/>
      <c r="U286" s="191"/>
      <c r="V286" s="1"/>
      <c r="W286" s="1"/>
    </row>
    <row r="287" spans="1:23" ht="15.75">
      <c r="A287" s="13"/>
      <c r="B287" s="284" t="s">
        <v>144</v>
      </c>
      <c r="C287" s="243"/>
      <c r="D287" s="23"/>
      <c r="E287" s="23"/>
      <c r="F287" s="22">
        <f>SUM(F283:F286)</f>
        <v>1428</v>
      </c>
      <c r="G287" s="22">
        <f>SUM(G283:G286)</f>
        <v>814.35</v>
      </c>
      <c r="H287" s="179">
        <f>G287/F287*100</f>
        <v>57.02731092436974</v>
      </c>
      <c r="I287" s="201">
        <v>1428</v>
      </c>
      <c r="J287" s="65">
        <f>SUM(J283:J286)</f>
        <v>814.35</v>
      </c>
      <c r="K287" s="214">
        <v>1087</v>
      </c>
      <c r="L287" s="20">
        <f>SUM(L283:L286)</f>
        <v>814.35</v>
      </c>
      <c r="M287" s="20"/>
      <c r="N287" s="20"/>
      <c r="O287" s="20"/>
      <c r="P287" s="20"/>
      <c r="Q287" s="20"/>
      <c r="R287" s="177"/>
      <c r="S287" s="199"/>
      <c r="T287" s="177"/>
      <c r="U287" s="192"/>
      <c r="V287" s="1"/>
      <c r="W287" s="1"/>
    </row>
    <row r="288" spans="1:23" ht="15.75">
      <c r="A288" s="13"/>
      <c r="B288" s="285" t="s">
        <v>106</v>
      </c>
      <c r="C288" s="251">
        <v>852</v>
      </c>
      <c r="D288" s="36"/>
      <c r="E288" s="36"/>
      <c r="F288" s="37"/>
      <c r="G288" s="37"/>
      <c r="H288" s="178"/>
      <c r="I288" s="200"/>
      <c r="J288" s="66"/>
      <c r="K288" s="216"/>
      <c r="L288" s="37"/>
      <c r="M288" s="37"/>
      <c r="N288" s="37"/>
      <c r="O288" s="37"/>
      <c r="P288" s="37"/>
      <c r="Q288" s="37"/>
      <c r="R288" s="178"/>
      <c r="S288" s="200"/>
      <c r="T288" s="175"/>
      <c r="U288" s="190"/>
      <c r="V288" s="1"/>
      <c r="W288" s="1"/>
    </row>
    <row r="289" spans="1:23" ht="63">
      <c r="A289" s="13"/>
      <c r="B289" s="269" t="s">
        <v>107</v>
      </c>
      <c r="C289" s="236"/>
      <c r="D289" s="36">
        <v>85212</v>
      </c>
      <c r="E289" s="36">
        <v>3110</v>
      </c>
      <c r="F289" s="37">
        <v>1749471</v>
      </c>
      <c r="G289" s="37">
        <v>1463010.74</v>
      </c>
      <c r="H289" s="178">
        <f aca="true" t="shared" si="10" ref="H289:H300">G289/F289*100</f>
        <v>83.62589262697125</v>
      </c>
      <c r="I289" s="200">
        <v>1749471</v>
      </c>
      <c r="J289" s="66">
        <v>1463010.74</v>
      </c>
      <c r="K289" s="216"/>
      <c r="L289" s="37"/>
      <c r="M289" s="37"/>
      <c r="N289" s="37"/>
      <c r="O289" s="37"/>
      <c r="P289" s="37"/>
      <c r="Q289" s="37"/>
      <c r="R289" s="178"/>
      <c r="S289" s="200"/>
      <c r="T289" s="178"/>
      <c r="U289" s="193"/>
      <c r="V289" s="1"/>
      <c r="W289" s="1"/>
    </row>
    <row r="290" spans="1:23" ht="15.75">
      <c r="A290" s="13"/>
      <c r="B290" s="269"/>
      <c r="C290" s="236"/>
      <c r="D290" s="36"/>
      <c r="E290" s="36">
        <v>4010</v>
      </c>
      <c r="F290" s="37">
        <v>32215</v>
      </c>
      <c r="G290" s="37">
        <v>26795.5</v>
      </c>
      <c r="H290" s="178">
        <f t="shared" si="10"/>
        <v>83.17709141704175</v>
      </c>
      <c r="I290" s="200">
        <v>32215</v>
      </c>
      <c r="J290" s="66">
        <v>26795.5</v>
      </c>
      <c r="K290" s="216">
        <v>32215</v>
      </c>
      <c r="L290" s="37">
        <v>26795.5</v>
      </c>
      <c r="M290" s="37"/>
      <c r="N290" s="37"/>
      <c r="O290" s="37"/>
      <c r="P290" s="37"/>
      <c r="Q290" s="37"/>
      <c r="R290" s="178"/>
      <c r="S290" s="200"/>
      <c r="T290" s="178"/>
      <c r="U290" s="193"/>
      <c r="V290" s="1"/>
      <c r="W290" s="1"/>
    </row>
    <row r="291" spans="1:23" ht="15.75">
      <c r="A291" s="13"/>
      <c r="B291" s="269"/>
      <c r="C291" s="236"/>
      <c r="D291" s="36"/>
      <c r="E291" s="36">
        <v>4110</v>
      </c>
      <c r="F291" s="37">
        <v>5817</v>
      </c>
      <c r="G291" s="37">
        <v>4795.22</v>
      </c>
      <c r="H291" s="178">
        <f t="shared" si="10"/>
        <v>82.43458827574351</v>
      </c>
      <c r="I291" s="200">
        <v>5817</v>
      </c>
      <c r="J291" s="66">
        <v>4795.22</v>
      </c>
      <c r="K291" s="216">
        <v>5817</v>
      </c>
      <c r="L291" s="37">
        <v>4795.22</v>
      </c>
      <c r="M291" s="37"/>
      <c r="N291" s="37"/>
      <c r="O291" s="37"/>
      <c r="P291" s="37"/>
      <c r="Q291" s="37"/>
      <c r="R291" s="178"/>
      <c r="S291" s="200"/>
      <c r="T291" s="178"/>
      <c r="U291" s="193"/>
      <c r="V291" s="1"/>
      <c r="W291" s="1"/>
    </row>
    <row r="292" spans="1:23" ht="15.75">
      <c r="A292" s="13"/>
      <c r="B292" s="269"/>
      <c r="C292" s="236"/>
      <c r="D292" s="36"/>
      <c r="E292" s="36">
        <v>4120</v>
      </c>
      <c r="F292" s="37">
        <v>789</v>
      </c>
      <c r="G292" s="37">
        <v>622.64</v>
      </c>
      <c r="H292" s="178">
        <f t="shared" si="10"/>
        <v>78.91508238276299</v>
      </c>
      <c r="I292" s="200">
        <v>789</v>
      </c>
      <c r="J292" s="66">
        <v>622.64</v>
      </c>
      <c r="K292" s="216">
        <v>789</v>
      </c>
      <c r="L292" s="37">
        <v>622.64</v>
      </c>
      <c r="M292" s="37"/>
      <c r="N292" s="37"/>
      <c r="O292" s="37"/>
      <c r="P292" s="37"/>
      <c r="Q292" s="37"/>
      <c r="R292" s="178"/>
      <c r="S292" s="200"/>
      <c r="T292" s="178"/>
      <c r="U292" s="193"/>
      <c r="V292" s="1"/>
      <c r="W292" s="1"/>
    </row>
    <row r="293" spans="1:23" ht="15.75">
      <c r="A293" s="13"/>
      <c r="B293" s="269"/>
      <c r="C293" s="236"/>
      <c r="D293" s="36"/>
      <c r="E293" s="36">
        <v>4210</v>
      </c>
      <c r="F293" s="37">
        <v>7966</v>
      </c>
      <c r="G293" s="37">
        <v>747.58</v>
      </c>
      <c r="H293" s="178">
        <f t="shared" si="10"/>
        <v>9.384634697464223</v>
      </c>
      <c r="I293" s="200">
        <v>7966</v>
      </c>
      <c r="J293" s="66">
        <v>747.58</v>
      </c>
      <c r="K293" s="216"/>
      <c r="L293" s="37"/>
      <c r="M293" s="37"/>
      <c r="N293" s="37"/>
      <c r="O293" s="37"/>
      <c r="P293" s="37"/>
      <c r="Q293" s="37"/>
      <c r="R293" s="178"/>
      <c r="S293" s="200"/>
      <c r="T293" s="178"/>
      <c r="U293" s="193"/>
      <c r="V293" s="1"/>
      <c r="W293" s="1"/>
    </row>
    <row r="294" spans="1:23" ht="15.75">
      <c r="A294" s="13"/>
      <c r="B294" s="269"/>
      <c r="C294" s="236"/>
      <c r="D294" s="36"/>
      <c r="E294" s="36">
        <v>4300</v>
      </c>
      <c r="F294" s="37">
        <v>5893</v>
      </c>
      <c r="G294" s="37">
        <v>2161</v>
      </c>
      <c r="H294" s="178">
        <f t="shared" si="10"/>
        <v>36.670626166638385</v>
      </c>
      <c r="I294" s="200">
        <v>5893</v>
      </c>
      <c r="J294" s="66">
        <v>2161</v>
      </c>
      <c r="K294" s="216"/>
      <c r="L294" s="37"/>
      <c r="M294" s="37"/>
      <c r="N294" s="37"/>
      <c r="O294" s="37"/>
      <c r="P294" s="37"/>
      <c r="Q294" s="37"/>
      <c r="R294" s="178"/>
      <c r="S294" s="200"/>
      <c r="T294" s="178"/>
      <c r="U294" s="193"/>
      <c r="V294" s="1"/>
      <c r="W294" s="1"/>
    </row>
    <row r="295" spans="1:23" ht="15.75">
      <c r="A295" s="13"/>
      <c r="B295" s="269"/>
      <c r="C295" s="236"/>
      <c r="D295" s="36"/>
      <c r="E295" s="36">
        <v>4410</v>
      </c>
      <c r="F295" s="37">
        <v>500</v>
      </c>
      <c r="G295" s="37">
        <v>74.6</v>
      </c>
      <c r="H295" s="178">
        <f t="shared" si="10"/>
        <v>14.92</v>
      </c>
      <c r="I295" s="200">
        <v>500</v>
      </c>
      <c r="J295" s="66">
        <v>74.6</v>
      </c>
      <c r="K295" s="216"/>
      <c r="L295" s="37"/>
      <c r="M295" s="37"/>
      <c r="N295" s="37"/>
      <c r="O295" s="37"/>
      <c r="P295" s="37"/>
      <c r="Q295" s="37"/>
      <c r="R295" s="178"/>
      <c r="S295" s="200"/>
      <c r="T295" s="176"/>
      <c r="U295" s="191"/>
      <c r="V295" s="1"/>
      <c r="W295" s="1"/>
    </row>
    <row r="296" spans="1:23" ht="15.75">
      <c r="A296" s="13"/>
      <c r="B296" s="270" t="s">
        <v>145</v>
      </c>
      <c r="C296" s="243"/>
      <c r="D296" s="23"/>
      <c r="E296" s="23"/>
      <c r="F296" s="20">
        <f>SUM(F289:F295)</f>
        <v>1802651</v>
      </c>
      <c r="G296" s="20">
        <f>SUM(G289:G295)</f>
        <v>1498207.28</v>
      </c>
      <c r="H296" s="177">
        <f t="shared" si="10"/>
        <v>83.11133325308116</v>
      </c>
      <c r="I296" s="199">
        <f>SUM(I289:I295)</f>
        <v>1802651</v>
      </c>
      <c r="J296" s="64">
        <f>SUM(J289:J295)</f>
        <v>1498207.28</v>
      </c>
      <c r="K296" s="214">
        <f>SUM(K290:K293)</f>
        <v>38821</v>
      </c>
      <c r="L296" s="20">
        <f>SUM(L290:L292)</f>
        <v>32213.36</v>
      </c>
      <c r="M296" s="20"/>
      <c r="N296" s="20"/>
      <c r="O296" s="20"/>
      <c r="P296" s="20"/>
      <c r="Q296" s="20"/>
      <c r="R296" s="177"/>
      <c r="S296" s="199"/>
      <c r="T296" s="177"/>
      <c r="U296" s="192"/>
      <c r="V296" s="1"/>
      <c r="W296" s="1"/>
    </row>
    <row r="297" spans="1:23" ht="78.75">
      <c r="A297" s="13"/>
      <c r="B297" s="269" t="s">
        <v>108</v>
      </c>
      <c r="C297" s="236"/>
      <c r="D297" s="36">
        <v>85213</v>
      </c>
      <c r="E297" s="36">
        <v>4130</v>
      </c>
      <c r="F297" s="37">
        <v>28900</v>
      </c>
      <c r="G297" s="37">
        <v>8615.82</v>
      </c>
      <c r="H297" s="178">
        <f t="shared" si="10"/>
        <v>29.812525951557095</v>
      </c>
      <c r="I297" s="200">
        <v>28900</v>
      </c>
      <c r="J297" s="66">
        <v>8615.82</v>
      </c>
      <c r="K297" s="216">
        <v>28900</v>
      </c>
      <c r="L297" s="37">
        <v>8615.82</v>
      </c>
      <c r="M297" s="37"/>
      <c r="N297" s="37"/>
      <c r="O297" s="37"/>
      <c r="P297" s="37"/>
      <c r="Q297" s="37"/>
      <c r="R297" s="178"/>
      <c r="S297" s="200"/>
      <c r="T297" s="175"/>
      <c r="U297" s="190"/>
      <c r="V297" s="1"/>
      <c r="W297" s="1"/>
    </row>
    <row r="298" spans="1:23" ht="48" customHeight="1">
      <c r="A298" s="13"/>
      <c r="B298" s="269" t="s">
        <v>77</v>
      </c>
      <c r="C298" s="236"/>
      <c r="D298" s="36">
        <v>85214</v>
      </c>
      <c r="E298" s="36">
        <v>3110</v>
      </c>
      <c r="F298" s="37">
        <v>128888</v>
      </c>
      <c r="G298" s="37">
        <v>76321.62</v>
      </c>
      <c r="H298" s="178">
        <f t="shared" si="10"/>
        <v>59.215458382471596</v>
      </c>
      <c r="I298" s="200">
        <v>128888</v>
      </c>
      <c r="J298" s="66">
        <v>76321.62</v>
      </c>
      <c r="K298" s="216"/>
      <c r="L298" s="37"/>
      <c r="M298" s="37"/>
      <c r="N298" s="37"/>
      <c r="O298" s="37"/>
      <c r="P298" s="37"/>
      <c r="Q298" s="37"/>
      <c r="R298" s="178"/>
      <c r="S298" s="200"/>
      <c r="T298" s="176"/>
      <c r="U298" s="191"/>
      <c r="V298" s="1"/>
      <c r="W298" s="1"/>
    </row>
    <row r="299" spans="1:23" ht="16.5" thickBot="1">
      <c r="A299" s="13"/>
      <c r="B299" s="303" t="s">
        <v>81</v>
      </c>
      <c r="C299" s="249"/>
      <c r="D299" s="39"/>
      <c r="E299" s="39"/>
      <c r="F299" s="149">
        <f>SUM(F296+F297+F298)</f>
        <v>1960439</v>
      </c>
      <c r="G299" s="149">
        <f>SUM(G296+G297+G298)</f>
        <v>1583144.7200000002</v>
      </c>
      <c r="H299" s="304">
        <f t="shared" si="10"/>
        <v>80.75460241303098</v>
      </c>
      <c r="I299" s="305">
        <f>SUM(I296+I297+I298)</f>
        <v>1960439</v>
      </c>
      <c r="J299" s="306">
        <f>SUM(J296+J297+J298)</f>
        <v>1583144.7200000002</v>
      </c>
      <c r="K299" s="215">
        <f>SUM(K296+K297)</f>
        <v>67721</v>
      </c>
      <c r="L299" s="27">
        <f>SUM(L296+L297)</f>
        <v>40829.18</v>
      </c>
      <c r="M299" s="149"/>
      <c r="N299" s="149"/>
      <c r="O299" s="149"/>
      <c r="P299" s="149"/>
      <c r="Q299" s="149"/>
      <c r="R299" s="304"/>
      <c r="S299" s="305"/>
      <c r="T299" s="304"/>
      <c r="U299" s="192"/>
      <c r="V299" s="1"/>
      <c r="W299" s="1"/>
    </row>
    <row r="300" spans="1:23" s="60" customFormat="1" ht="33" customHeight="1" thickBot="1">
      <c r="A300" s="307"/>
      <c r="B300" s="308" t="s">
        <v>109</v>
      </c>
      <c r="C300" s="309"/>
      <c r="D300" s="310"/>
      <c r="E300" s="310"/>
      <c r="F300" s="311">
        <f>SUM(F276+F12)</f>
        <v>13352377</v>
      </c>
      <c r="G300" s="311">
        <f>SUM(G12+G276)</f>
        <v>8531937.010000002</v>
      </c>
      <c r="H300" s="312">
        <f t="shared" si="10"/>
        <v>63.89826328300947</v>
      </c>
      <c r="I300" s="313">
        <f>SUM(I276+I12)</f>
        <v>11064257</v>
      </c>
      <c r="J300" s="314">
        <f>SUM(J276+J12)</f>
        <v>7295218.720000001</v>
      </c>
      <c r="K300" s="315">
        <f>SUM(K276+K12)</f>
        <v>4966676</v>
      </c>
      <c r="L300" s="316">
        <f>SUM(L299+L12)</f>
        <v>3251866.3100000005</v>
      </c>
      <c r="M300" s="316">
        <f>SUM(M12)</f>
        <v>157000</v>
      </c>
      <c r="N300" s="316">
        <f>SUM(N275+N264+N86)</f>
        <v>137000</v>
      </c>
      <c r="O300" s="316">
        <f>SUM(O275+O264+O86)</f>
        <v>0</v>
      </c>
      <c r="P300" s="316">
        <f>SUM(P275+P264+P86)</f>
        <v>0</v>
      </c>
      <c r="Q300" s="316">
        <f>SUM(Q275+Q264+Q86)</f>
        <v>0</v>
      </c>
      <c r="R300" s="316">
        <f>SUM(R275+R264+R86)</f>
        <v>0</v>
      </c>
      <c r="S300" s="313">
        <f>SUM(S12)</f>
        <v>2288120</v>
      </c>
      <c r="T300" s="314">
        <f>SUM(T12)</f>
        <v>1236718.29</v>
      </c>
      <c r="U300" s="195">
        <f>T300/S300*100</f>
        <v>54.04953804870374</v>
      </c>
      <c r="V300" s="10"/>
      <c r="W300" s="10"/>
    </row>
    <row r="301" spans="1:23" ht="15.75">
      <c r="A301" s="1"/>
      <c r="B301" s="18"/>
      <c r="C301" s="16"/>
      <c r="D301" s="16"/>
      <c r="E301" s="16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"/>
      <c r="V301" s="1"/>
      <c r="W301" s="1"/>
    </row>
    <row r="302" spans="1:23" ht="15.75">
      <c r="A302" s="1"/>
      <c r="B302" s="18"/>
      <c r="C302" s="16"/>
      <c r="D302" s="16"/>
      <c r="E302" s="16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"/>
      <c r="V302" s="1"/>
      <c r="W302" s="1"/>
    </row>
    <row r="303" spans="1:23" ht="15.75">
      <c r="A303" s="1"/>
      <c r="B303" s="18"/>
      <c r="C303" s="16"/>
      <c r="D303" s="16"/>
      <c r="E303" s="16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"/>
      <c r="V303" s="1"/>
      <c r="W303" s="1"/>
    </row>
    <row r="304" spans="1:23" ht="15.75">
      <c r="A304" s="1"/>
      <c r="B304" s="18"/>
      <c r="C304" s="16"/>
      <c r="D304" s="16"/>
      <c r="E304" s="16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"/>
      <c r="V304" s="1"/>
      <c r="W304" s="1"/>
    </row>
    <row r="305" spans="1:23" ht="15.75">
      <c r="A305" s="1"/>
      <c r="B305" s="18"/>
      <c r="C305" s="16"/>
      <c r="D305" s="16"/>
      <c r="E305" s="16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"/>
      <c r="V305" s="1"/>
      <c r="W305" s="1"/>
    </row>
    <row r="306" spans="1:23" ht="15.75">
      <c r="A306" s="1"/>
      <c r="B306" s="18"/>
      <c r="C306" s="16"/>
      <c r="D306" s="16"/>
      <c r="E306" s="16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"/>
      <c r="V306" s="1"/>
      <c r="W306" s="1"/>
    </row>
    <row r="307" spans="1:23" ht="15.75">
      <c r="A307" s="1"/>
      <c r="B307" s="18"/>
      <c r="C307" s="16"/>
      <c r="D307" s="16"/>
      <c r="E307" s="16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"/>
      <c r="V307" s="1"/>
      <c r="W307" s="1"/>
    </row>
    <row r="308" spans="1:23" ht="15.75">
      <c r="A308" s="1"/>
      <c r="B308" s="18"/>
      <c r="C308" s="16"/>
      <c r="D308" s="16"/>
      <c r="E308" s="16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"/>
      <c r="V308" s="1"/>
      <c r="W308" s="1"/>
    </row>
    <row r="309" spans="1:23" ht="15.75">
      <c r="A309" s="1"/>
      <c r="B309" s="18"/>
      <c r="C309" s="16"/>
      <c r="D309" s="16"/>
      <c r="E309" s="16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"/>
      <c r="V309" s="1"/>
      <c r="W309" s="1"/>
    </row>
    <row r="310" spans="1:23" ht="15.75">
      <c r="A310" s="1"/>
      <c r="B310" s="18"/>
      <c r="C310" s="16"/>
      <c r="D310" s="16"/>
      <c r="E310" s="16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"/>
      <c r="V310" s="1"/>
      <c r="W310" s="1"/>
    </row>
    <row r="311" spans="1:23" ht="15.75">
      <c r="A311" s="1"/>
      <c r="B311" s="18"/>
      <c r="C311" s="16"/>
      <c r="D311" s="16"/>
      <c r="E311" s="16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"/>
      <c r="V311" s="1"/>
      <c r="W311" s="1"/>
    </row>
    <row r="312" spans="1:23" ht="15.75">
      <c r="A312" s="1"/>
      <c r="B312" s="18"/>
      <c r="C312" s="16"/>
      <c r="D312" s="16"/>
      <c r="E312" s="16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"/>
      <c r="V312" s="1"/>
      <c r="W312" s="1"/>
    </row>
    <row r="313" spans="1:23" ht="15.75">
      <c r="A313" s="1"/>
      <c r="B313" s="18"/>
      <c r="C313" s="16"/>
      <c r="D313" s="16"/>
      <c r="E313" s="16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"/>
      <c r="V313" s="1"/>
      <c r="W313" s="1"/>
    </row>
    <row r="314" spans="1:23" ht="15.75">
      <c r="A314" s="1"/>
      <c r="B314" s="18"/>
      <c r="C314" s="16"/>
      <c r="D314" s="16"/>
      <c r="E314" s="16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"/>
      <c r="V314" s="1"/>
      <c r="W314" s="1"/>
    </row>
    <row r="315" spans="1:23" ht="15.75">
      <c r="A315" s="1"/>
      <c r="B315" s="18"/>
      <c r="C315" s="16"/>
      <c r="D315" s="16"/>
      <c r="E315" s="16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"/>
      <c r="V315" s="1"/>
      <c r="W315" s="1"/>
    </row>
    <row r="316" spans="1:23" ht="15.75">
      <c r="A316" s="1"/>
      <c r="B316" s="14"/>
      <c r="C316" s="16"/>
      <c r="D316" s="16"/>
      <c r="E316" s="16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"/>
      <c r="V316" s="1"/>
      <c r="W316" s="1"/>
    </row>
    <row r="317" spans="1:23" ht="15.75">
      <c r="A317" s="1"/>
      <c r="B317" s="14"/>
      <c r="C317" s="16"/>
      <c r="D317" s="16"/>
      <c r="E317" s="16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"/>
      <c r="V317" s="1"/>
      <c r="W317" s="1"/>
    </row>
    <row r="318" spans="1:23" ht="15.75">
      <c r="A318" s="1"/>
      <c r="B318" s="14"/>
      <c r="C318" s="16"/>
      <c r="D318" s="16"/>
      <c r="E318" s="16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"/>
      <c r="V318" s="1"/>
      <c r="W318" s="1"/>
    </row>
    <row r="319" spans="1:23" ht="15.75">
      <c r="A319" s="1"/>
      <c r="B319" s="14"/>
      <c r="C319" s="16"/>
      <c r="D319" s="16"/>
      <c r="E319" s="16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"/>
      <c r="V319" s="1"/>
      <c r="W319" s="1"/>
    </row>
    <row r="320" spans="1:23" ht="15.75">
      <c r="A320" s="1"/>
      <c r="B320" s="14"/>
      <c r="C320" s="16"/>
      <c r="D320" s="16"/>
      <c r="E320" s="16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"/>
      <c r="V320" s="1"/>
      <c r="W320" s="1"/>
    </row>
    <row r="321" spans="1:23" ht="15.75">
      <c r="A321" s="1"/>
      <c r="B321" s="14"/>
      <c r="C321" s="16"/>
      <c r="D321" s="16"/>
      <c r="E321" s="16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"/>
      <c r="V321" s="1"/>
      <c r="W321" s="1"/>
    </row>
    <row r="322" spans="1:23" ht="15.75">
      <c r="A322" s="1"/>
      <c r="B322" s="14"/>
      <c r="C322" s="16"/>
      <c r="D322" s="16"/>
      <c r="E322" s="16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"/>
      <c r="V322" s="1"/>
      <c r="W322" s="1"/>
    </row>
    <row r="323" spans="1:23" ht="15.75">
      <c r="A323" s="1"/>
      <c r="B323" s="14"/>
      <c r="C323" s="16"/>
      <c r="D323" s="16"/>
      <c r="E323" s="16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"/>
      <c r="V323" s="1"/>
      <c r="W323" s="1"/>
    </row>
    <row r="324" spans="1:23" ht="15.75">
      <c r="A324" s="1"/>
      <c r="B324" s="14"/>
      <c r="C324" s="16"/>
      <c r="D324" s="16"/>
      <c r="E324" s="16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"/>
      <c r="V324" s="1"/>
      <c r="W324" s="1"/>
    </row>
    <row r="325" spans="1:23" ht="15.75">
      <c r="A325" s="1"/>
      <c r="B325" s="14"/>
      <c r="C325" s="16"/>
      <c r="D325" s="16"/>
      <c r="E325" s="16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"/>
      <c r="V325" s="1"/>
      <c r="W325" s="1"/>
    </row>
    <row r="326" spans="1:23" ht="15.75">
      <c r="A326" s="1"/>
      <c r="B326" s="14"/>
      <c r="C326" s="16"/>
      <c r="D326" s="16"/>
      <c r="E326" s="16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"/>
      <c r="V326" s="1"/>
      <c r="W326" s="1"/>
    </row>
    <row r="327" spans="1:23" ht="15.75">
      <c r="A327" s="1"/>
      <c r="B327" s="14"/>
      <c r="C327" s="16"/>
      <c r="D327" s="16"/>
      <c r="E327" s="16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"/>
      <c r="V327" s="1"/>
      <c r="W327" s="1"/>
    </row>
    <row r="328" spans="1:23" ht="15.75">
      <c r="A328" s="1"/>
      <c r="B328" s="14"/>
      <c r="C328" s="16"/>
      <c r="D328" s="16"/>
      <c r="E328" s="16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"/>
      <c r="V328" s="1"/>
      <c r="W328" s="1"/>
    </row>
    <row r="329" spans="1:23" ht="15.75">
      <c r="A329" s="1"/>
      <c r="B329" s="14"/>
      <c r="C329" s="16"/>
      <c r="D329" s="16"/>
      <c r="E329" s="16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"/>
      <c r="V329" s="1"/>
      <c r="W329" s="1"/>
    </row>
    <row r="330" spans="1:23" ht="15.75">
      <c r="A330" s="1"/>
      <c r="B330" s="14"/>
      <c r="C330" s="16"/>
      <c r="D330" s="16"/>
      <c r="E330" s="16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"/>
      <c r="V330" s="1"/>
      <c r="W330" s="1"/>
    </row>
    <row r="331" spans="1:23" ht="15.75">
      <c r="A331" s="1"/>
      <c r="B331" s="14"/>
      <c r="C331" s="16"/>
      <c r="D331" s="16"/>
      <c r="E331" s="16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"/>
      <c r="V331" s="1"/>
      <c r="W331" s="1"/>
    </row>
    <row r="332" spans="1:23" ht="15.75">
      <c r="A332" s="1"/>
      <c r="B332" s="14"/>
      <c r="C332" s="16"/>
      <c r="D332" s="16"/>
      <c r="E332" s="16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"/>
      <c r="V332" s="1"/>
      <c r="W332" s="1"/>
    </row>
    <row r="333" spans="1:23" ht="15.75">
      <c r="A333" s="1"/>
      <c r="B333" s="14"/>
      <c r="C333" s="16"/>
      <c r="D333" s="16"/>
      <c r="E333" s="16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"/>
      <c r="V333" s="1"/>
      <c r="W333" s="1"/>
    </row>
    <row r="334" spans="1:23" ht="15.75">
      <c r="A334" s="1"/>
      <c r="B334" s="14"/>
      <c r="C334" s="16"/>
      <c r="D334" s="16"/>
      <c r="E334" s="16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"/>
      <c r="V334" s="1"/>
      <c r="W334" s="1"/>
    </row>
    <row r="335" spans="1:23" ht="15.75">
      <c r="A335" s="1"/>
      <c r="B335" s="14"/>
      <c r="C335" s="16"/>
      <c r="D335" s="16"/>
      <c r="E335" s="16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"/>
      <c r="V335" s="1"/>
      <c r="W335" s="1"/>
    </row>
    <row r="336" spans="1:23" ht="15.75">
      <c r="A336" s="1"/>
      <c r="B336" s="14"/>
      <c r="C336" s="16"/>
      <c r="D336" s="16"/>
      <c r="E336" s="16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"/>
      <c r="V336" s="1"/>
      <c r="W336" s="1"/>
    </row>
    <row r="337" spans="1:23" ht="15.75">
      <c r="A337" s="1"/>
      <c r="B337" s="14"/>
      <c r="C337" s="16"/>
      <c r="D337" s="16"/>
      <c r="E337" s="16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"/>
      <c r="V337" s="1"/>
      <c r="W337" s="1"/>
    </row>
    <row r="338" spans="1:23" ht="15.75">
      <c r="A338" s="1"/>
      <c r="B338" s="14"/>
      <c r="C338" s="16"/>
      <c r="D338" s="16"/>
      <c r="E338" s="16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"/>
      <c r="V338" s="1"/>
      <c r="W338" s="1"/>
    </row>
    <row r="339" spans="1:23" ht="15.75">
      <c r="A339" s="1"/>
      <c r="B339" s="14"/>
      <c r="C339" s="16"/>
      <c r="D339" s="16"/>
      <c r="E339" s="16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"/>
      <c r="V339" s="1"/>
      <c r="W339" s="1"/>
    </row>
    <row r="340" spans="1:23" ht="15.75">
      <c r="A340" s="1"/>
      <c r="B340" s="14"/>
      <c r="C340" s="16"/>
      <c r="D340" s="16"/>
      <c r="E340" s="16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"/>
      <c r="V340" s="1"/>
      <c r="W340" s="1"/>
    </row>
    <row r="341" spans="1:23" ht="15.75">
      <c r="A341" s="1"/>
      <c r="B341" s="14"/>
      <c r="C341" s="16"/>
      <c r="D341" s="16"/>
      <c r="E341" s="16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"/>
      <c r="V341" s="1"/>
      <c r="W341" s="1"/>
    </row>
    <row r="342" spans="1:23" ht="15.75">
      <c r="A342" s="1"/>
      <c r="B342" s="14"/>
      <c r="C342" s="16"/>
      <c r="D342" s="16"/>
      <c r="E342" s="16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"/>
      <c r="V342" s="1"/>
      <c r="W342" s="1"/>
    </row>
    <row r="343" spans="1:23" ht="15.75">
      <c r="A343" s="1"/>
      <c r="B343" s="14"/>
      <c r="C343" s="16"/>
      <c r="D343" s="16"/>
      <c r="E343" s="16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"/>
      <c r="V343" s="1"/>
      <c r="W343" s="1"/>
    </row>
    <row r="344" spans="1:23" ht="15.75">
      <c r="A344" s="1"/>
      <c r="B344" s="14"/>
      <c r="C344" s="16"/>
      <c r="D344" s="16"/>
      <c r="E344" s="16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"/>
      <c r="V344" s="1"/>
      <c r="W344" s="1"/>
    </row>
    <row r="345" spans="1:23" ht="15.75">
      <c r="A345" s="1"/>
      <c r="B345" s="14"/>
      <c r="C345" s="16"/>
      <c r="D345" s="16"/>
      <c r="E345" s="16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"/>
      <c r="V345" s="1"/>
      <c r="W345" s="1"/>
    </row>
    <row r="346" spans="1:23" ht="15.75">
      <c r="A346" s="1"/>
      <c r="B346" s="14"/>
      <c r="C346" s="16"/>
      <c r="D346" s="16"/>
      <c r="E346" s="16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"/>
      <c r="V346" s="1"/>
      <c r="W346" s="1"/>
    </row>
    <row r="347" spans="1:23" ht="15.75">
      <c r="A347" s="1"/>
      <c r="B347" s="14"/>
      <c r="C347" s="16"/>
      <c r="D347" s="16"/>
      <c r="E347" s="16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"/>
      <c r="V347" s="1"/>
      <c r="W347" s="1"/>
    </row>
    <row r="348" spans="1:23" ht="15.75">
      <c r="A348" s="1"/>
      <c r="B348" s="14"/>
      <c r="C348" s="16"/>
      <c r="D348" s="16"/>
      <c r="E348" s="16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"/>
      <c r="V348" s="1"/>
      <c r="W348" s="1"/>
    </row>
    <row r="349" spans="1:23" ht="15.75">
      <c r="A349" s="1"/>
      <c r="B349" s="14"/>
      <c r="C349" s="16"/>
      <c r="D349" s="16"/>
      <c r="E349" s="16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"/>
      <c r="V349" s="1"/>
      <c r="W349" s="1"/>
    </row>
    <row r="350" spans="1:23" ht="15.75">
      <c r="A350" s="1"/>
      <c r="B350" s="14"/>
      <c r="C350" s="16"/>
      <c r="D350" s="16"/>
      <c r="E350" s="16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"/>
      <c r="V350" s="1"/>
      <c r="W350" s="1"/>
    </row>
    <row r="351" spans="1:23" ht="15.75">
      <c r="A351" s="1"/>
      <c r="B351" s="14"/>
      <c r="C351" s="16"/>
      <c r="D351" s="16"/>
      <c r="E351" s="16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"/>
      <c r="V351" s="1"/>
      <c r="W351" s="1"/>
    </row>
    <row r="352" spans="1:23" ht="15.75">
      <c r="A352" s="1"/>
      <c r="B352" s="14"/>
      <c r="C352" s="16"/>
      <c r="D352" s="16"/>
      <c r="E352" s="16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"/>
      <c r="V352" s="1"/>
      <c r="W352" s="1"/>
    </row>
    <row r="353" spans="1:23" ht="15.75">
      <c r="A353" s="1"/>
      <c r="B353" s="14"/>
      <c r="C353" s="16"/>
      <c r="D353" s="16"/>
      <c r="E353" s="16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"/>
      <c r="V353" s="1"/>
      <c r="W353" s="1"/>
    </row>
    <row r="354" spans="1:23" ht="15.75">
      <c r="A354" s="1"/>
      <c r="B354" s="14"/>
      <c r="C354" s="16"/>
      <c r="D354" s="16"/>
      <c r="E354" s="16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"/>
      <c r="V354" s="1"/>
      <c r="W354" s="1"/>
    </row>
    <row r="355" spans="1:23" ht="15.75">
      <c r="A355" s="1"/>
      <c r="B355" s="14"/>
      <c r="C355" s="16"/>
      <c r="D355" s="16"/>
      <c r="E355" s="16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"/>
      <c r="V355" s="1"/>
      <c r="W355" s="1"/>
    </row>
    <row r="356" spans="1:23" ht="15.75">
      <c r="A356" s="1"/>
      <c r="B356" s="14"/>
      <c r="C356" s="16"/>
      <c r="D356" s="16"/>
      <c r="E356" s="16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"/>
      <c r="V356" s="1"/>
      <c r="W356" s="1"/>
    </row>
    <row r="357" spans="1:23" ht="15.75">
      <c r="A357" s="1"/>
      <c r="B357" s="14"/>
      <c r="C357" s="16"/>
      <c r="D357" s="16"/>
      <c r="E357" s="16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"/>
      <c r="V357" s="1"/>
      <c r="W357" s="1"/>
    </row>
    <row r="358" spans="1:23" ht="15.75">
      <c r="A358" s="1"/>
      <c r="B358" s="14"/>
      <c r="C358" s="16"/>
      <c r="D358" s="16"/>
      <c r="E358" s="16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"/>
      <c r="V358" s="1"/>
      <c r="W358" s="1"/>
    </row>
    <row r="359" spans="1:23" ht="15.75">
      <c r="A359" s="1"/>
      <c r="B359" s="14"/>
      <c r="C359" s="16"/>
      <c r="D359" s="16"/>
      <c r="E359" s="16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"/>
      <c r="V359" s="1"/>
      <c r="W359" s="1"/>
    </row>
    <row r="360" spans="1:23" ht="15.75">
      <c r="A360" s="1"/>
      <c r="B360" s="14"/>
      <c r="C360" s="16"/>
      <c r="D360" s="16"/>
      <c r="E360" s="16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"/>
      <c r="V360" s="1"/>
      <c r="W360" s="1"/>
    </row>
    <row r="361" spans="1:23" ht="15.75">
      <c r="A361" s="1"/>
      <c r="B361" s="14"/>
      <c r="C361" s="16"/>
      <c r="D361" s="16"/>
      <c r="E361" s="16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"/>
      <c r="V361" s="1"/>
      <c r="W361" s="1"/>
    </row>
    <row r="362" spans="1:23" ht="15.75">
      <c r="A362" s="1"/>
      <c r="B362" s="14"/>
      <c r="C362" s="16"/>
      <c r="D362" s="16"/>
      <c r="E362" s="16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"/>
      <c r="V362" s="1"/>
      <c r="W362" s="1"/>
    </row>
    <row r="363" spans="1:23" ht="15.75">
      <c r="A363" s="1"/>
      <c r="B363" s="14"/>
      <c r="C363" s="16"/>
      <c r="D363" s="16"/>
      <c r="E363" s="16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"/>
      <c r="V363" s="1"/>
      <c r="W363" s="1"/>
    </row>
    <row r="364" spans="1:23" ht="15.75">
      <c r="A364" s="1"/>
      <c r="B364" s="14"/>
      <c r="C364" s="16"/>
      <c r="D364" s="16"/>
      <c r="E364" s="16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"/>
      <c r="V364" s="1"/>
      <c r="W364" s="1"/>
    </row>
    <row r="365" spans="1:23" ht="15.75">
      <c r="A365" s="1"/>
      <c r="B365" s="14"/>
      <c r="C365" s="16"/>
      <c r="D365" s="16"/>
      <c r="E365" s="16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"/>
      <c r="V365" s="1"/>
      <c r="W365" s="1"/>
    </row>
    <row r="366" spans="1:23" ht="15.75">
      <c r="A366" s="1"/>
      <c r="B366" s="14"/>
      <c r="C366" s="16"/>
      <c r="D366" s="16"/>
      <c r="E366" s="16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"/>
      <c r="V366" s="1"/>
      <c r="W366" s="1"/>
    </row>
    <row r="367" spans="1:23" ht="15.75">
      <c r="A367" s="1"/>
      <c r="B367" s="14"/>
      <c r="C367" s="16"/>
      <c r="D367" s="16"/>
      <c r="E367" s="16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"/>
      <c r="V367" s="1"/>
      <c r="W367" s="1"/>
    </row>
    <row r="368" spans="1:23" ht="15.75">
      <c r="A368" s="1"/>
      <c r="B368" s="14"/>
      <c r="C368" s="16"/>
      <c r="D368" s="16"/>
      <c r="E368" s="16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"/>
      <c r="V368" s="1"/>
      <c r="W368" s="1"/>
    </row>
    <row r="369" spans="1:23" ht="15.75">
      <c r="A369" s="1"/>
      <c r="B369" s="14"/>
      <c r="C369" s="16"/>
      <c r="D369" s="16"/>
      <c r="E369" s="16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"/>
      <c r="V369" s="1"/>
      <c r="W369" s="1"/>
    </row>
    <row r="370" spans="1:23" ht="15.75">
      <c r="A370" s="1"/>
      <c r="B370" s="14"/>
      <c r="C370" s="16"/>
      <c r="D370" s="16"/>
      <c r="E370" s="16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"/>
      <c r="V370" s="1"/>
      <c r="W370" s="1"/>
    </row>
    <row r="371" spans="1:23" ht="15.75">
      <c r="A371" s="1"/>
      <c r="B371" s="14"/>
      <c r="C371" s="16"/>
      <c r="D371" s="16"/>
      <c r="E371" s="16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"/>
      <c r="V371" s="1"/>
      <c r="W371" s="1"/>
    </row>
    <row r="372" spans="1:23" ht="15.75">
      <c r="A372" s="1"/>
      <c r="B372" s="14"/>
      <c r="C372" s="16"/>
      <c r="D372" s="16"/>
      <c r="E372" s="16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"/>
      <c r="V372" s="1"/>
      <c r="W372" s="1"/>
    </row>
    <row r="373" spans="1:23" ht="15.75">
      <c r="A373" s="1"/>
      <c r="B373" s="14"/>
      <c r="C373" s="16"/>
      <c r="D373" s="16"/>
      <c r="E373" s="16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"/>
      <c r="V373" s="1"/>
      <c r="W373" s="1"/>
    </row>
    <row r="374" spans="1:23" ht="15.75">
      <c r="A374" s="1"/>
      <c r="B374" s="14"/>
      <c r="C374" s="16"/>
      <c r="D374" s="16"/>
      <c r="E374" s="16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"/>
      <c r="V374" s="1"/>
      <c r="W374" s="1"/>
    </row>
    <row r="375" spans="1:23" ht="15.75">
      <c r="A375" s="1"/>
      <c r="B375" s="14"/>
      <c r="C375" s="16"/>
      <c r="D375" s="16"/>
      <c r="E375" s="16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"/>
      <c r="V375" s="1"/>
      <c r="W375" s="1"/>
    </row>
    <row r="376" spans="1:23" ht="15.75">
      <c r="A376" s="1"/>
      <c r="B376" s="14"/>
      <c r="C376" s="16"/>
      <c r="D376" s="16"/>
      <c r="E376" s="16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"/>
      <c r="V376" s="1"/>
      <c r="W376" s="1"/>
    </row>
    <row r="377" spans="1:23" ht="15.75">
      <c r="A377" s="1"/>
      <c r="B377" s="14"/>
      <c r="C377" s="16"/>
      <c r="D377" s="16"/>
      <c r="E377" s="16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"/>
      <c r="V377" s="1"/>
      <c r="W377" s="1"/>
    </row>
    <row r="378" spans="1:23" ht="15.75">
      <c r="A378" s="1"/>
      <c r="B378" s="14"/>
      <c r="C378" s="16"/>
      <c r="D378" s="16"/>
      <c r="E378" s="16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"/>
      <c r="V378" s="1"/>
      <c r="W378" s="1"/>
    </row>
    <row r="379" spans="1:23" ht="15.75">
      <c r="A379" s="1"/>
      <c r="B379" s="14"/>
      <c r="C379" s="16"/>
      <c r="D379" s="16"/>
      <c r="E379" s="16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"/>
      <c r="V379" s="1"/>
      <c r="W379" s="1"/>
    </row>
    <row r="380" spans="1:23" ht="15.75">
      <c r="A380" s="1"/>
      <c r="B380" s="14"/>
      <c r="C380" s="16"/>
      <c r="D380" s="16"/>
      <c r="E380" s="16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"/>
      <c r="V380" s="1"/>
      <c r="W380" s="1"/>
    </row>
    <row r="381" spans="1:23" ht="15.75">
      <c r="A381" s="1"/>
      <c r="B381" s="14"/>
      <c r="C381" s="16"/>
      <c r="D381" s="16"/>
      <c r="E381" s="16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"/>
      <c r="V381" s="1"/>
      <c r="W381" s="1"/>
    </row>
    <row r="382" spans="1:23" ht="15.75">
      <c r="A382" s="1"/>
      <c r="B382" s="14"/>
      <c r="C382" s="16"/>
      <c r="D382" s="16"/>
      <c r="E382" s="16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"/>
      <c r="V382" s="1"/>
      <c r="W382" s="1"/>
    </row>
    <row r="383" spans="1:23" ht="15.75">
      <c r="A383" s="1"/>
      <c r="B383" s="14"/>
      <c r="C383" s="16"/>
      <c r="D383" s="16"/>
      <c r="E383" s="16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"/>
      <c r="V383" s="1"/>
      <c r="W383" s="1"/>
    </row>
    <row r="384" spans="1:23" ht="15.75">
      <c r="A384" s="1"/>
      <c r="B384" s="14"/>
      <c r="C384" s="16"/>
      <c r="D384" s="16"/>
      <c r="E384" s="16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"/>
      <c r="V384" s="1"/>
      <c r="W384" s="1"/>
    </row>
    <row r="385" spans="1:23" ht="15.75">
      <c r="A385" s="1"/>
      <c r="B385" s="14"/>
      <c r="C385" s="16"/>
      <c r="D385" s="16"/>
      <c r="E385" s="16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"/>
      <c r="V385" s="1"/>
      <c r="W385" s="1"/>
    </row>
    <row r="386" spans="1:23" ht="15.75">
      <c r="A386" s="1"/>
      <c r="B386" s="14"/>
      <c r="C386" s="16"/>
      <c r="D386" s="16"/>
      <c r="E386" s="16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"/>
      <c r="V386" s="1"/>
      <c r="W386" s="1"/>
    </row>
    <row r="387" spans="1:23" ht="15.75">
      <c r="A387" s="1"/>
      <c r="B387" s="14"/>
      <c r="C387" s="16"/>
      <c r="D387" s="16"/>
      <c r="E387" s="16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"/>
      <c r="V387" s="1"/>
      <c r="W387" s="1"/>
    </row>
    <row r="388" spans="1:23" ht="15.75">
      <c r="A388" s="1"/>
      <c r="B388" s="14"/>
      <c r="C388" s="16"/>
      <c r="D388" s="16"/>
      <c r="E388" s="16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"/>
      <c r="V388" s="1"/>
      <c r="W388" s="1"/>
    </row>
    <row r="389" spans="1:23" ht="15.75">
      <c r="A389" s="1"/>
      <c r="B389" s="14"/>
      <c r="C389" s="16"/>
      <c r="D389" s="16"/>
      <c r="E389" s="16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"/>
      <c r="V389" s="1"/>
      <c r="W389" s="1"/>
    </row>
    <row r="390" spans="1:23" ht="15.75">
      <c r="A390" s="1"/>
      <c r="B390" s="14"/>
      <c r="C390" s="16"/>
      <c r="D390" s="16"/>
      <c r="E390" s="16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"/>
      <c r="V390" s="1"/>
      <c r="W390" s="1"/>
    </row>
    <row r="391" spans="1:23" ht="15.75">
      <c r="A391" s="1"/>
      <c r="B391" s="14"/>
      <c r="C391" s="16"/>
      <c r="D391" s="16"/>
      <c r="E391" s="16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"/>
      <c r="V391" s="1"/>
      <c r="W391" s="1"/>
    </row>
    <row r="392" spans="1:23" ht="15.75">
      <c r="A392" s="1"/>
      <c r="B392" s="14"/>
      <c r="C392" s="16"/>
      <c r="D392" s="16"/>
      <c r="E392" s="16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"/>
      <c r="V392" s="1"/>
      <c r="W392" s="1"/>
    </row>
    <row r="393" spans="1:23" ht="15.75">
      <c r="A393" s="1"/>
      <c r="B393" s="14"/>
      <c r="C393" s="16"/>
      <c r="D393" s="16"/>
      <c r="E393" s="16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"/>
      <c r="V393" s="1"/>
      <c r="W393" s="1"/>
    </row>
    <row r="394" spans="1:23" ht="15.75">
      <c r="A394" s="1"/>
      <c r="B394" s="14"/>
      <c r="C394" s="16"/>
      <c r="D394" s="16"/>
      <c r="E394" s="16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"/>
      <c r="V394" s="1"/>
      <c r="W394" s="1"/>
    </row>
    <row r="395" spans="1:23" ht="15.75">
      <c r="A395" s="1"/>
      <c r="B395" s="14"/>
      <c r="C395" s="16"/>
      <c r="D395" s="16"/>
      <c r="E395" s="16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"/>
      <c r="V395" s="1"/>
      <c r="W395" s="1"/>
    </row>
    <row r="396" spans="1:23" ht="15.75">
      <c r="A396" s="1"/>
      <c r="B396" s="14"/>
      <c r="C396" s="16"/>
      <c r="D396" s="16"/>
      <c r="E396" s="16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"/>
      <c r="V396" s="1"/>
      <c r="W396" s="1"/>
    </row>
    <row r="397" spans="1:23" ht="15.75">
      <c r="A397" s="1"/>
      <c r="B397" s="14"/>
      <c r="C397" s="16"/>
      <c r="D397" s="16"/>
      <c r="E397" s="16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"/>
      <c r="V397" s="1"/>
      <c r="W397" s="1"/>
    </row>
    <row r="398" spans="1:23" ht="15.75">
      <c r="A398" s="1"/>
      <c r="B398" s="14"/>
      <c r="C398" s="16"/>
      <c r="D398" s="16"/>
      <c r="E398" s="16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"/>
      <c r="V398" s="1"/>
      <c r="W398" s="1"/>
    </row>
    <row r="399" spans="1:23" ht="15.75">
      <c r="A399" s="1"/>
      <c r="B399" s="14"/>
      <c r="C399" s="16"/>
      <c r="D399" s="16"/>
      <c r="E399" s="16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"/>
      <c r="V399" s="1"/>
      <c r="W399" s="1"/>
    </row>
    <row r="400" spans="1:23" ht="15.75">
      <c r="A400" s="1"/>
      <c r="B400" s="14"/>
      <c r="C400" s="16"/>
      <c r="D400" s="16"/>
      <c r="E400" s="16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"/>
      <c r="V400" s="1"/>
      <c r="W400" s="1"/>
    </row>
    <row r="401" spans="1:23" ht="15.75">
      <c r="A401" s="1"/>
      <c r="B401" s="14"/>
      <c r="C401" s="16"/>
      <c r="D401" s="16"/>
      <c r="E401" s="16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"/>
      <c r="V401" s="1"/>
      <c r="W401" s="1"/>
    </row>
    <row r="402" spans="1:23" ht="15.75">
      <c r="A402" s="1"/>
      <c r="B402" s="14"/>
      <c r="C402" s="16"/>
      <c r="D402" s="16"/>
      <c r="E402" s="16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"/>
      <c r="V402" s="1"/>
      <c r="W402" s="1"/>
    </row>
    <row r="403" spans="1:23" ht="15.75">
      <c r="A403" s="1"/>
      <c r="B403" s="14"/>
      <c r="C403" s="16"/>
      <c r="D403" s="16"/>
      <c r="E403" s="16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"/>
      <c r="V403" s="1"/>
      <c r="W403" s="1"/>
    </row>
    <row r="404" spans="1:23" ht="15.75">
      <c r="A404" s="1"/>
      <c r="B404" s="14"/>
      <c r="C404" s="16"/>
      <c r="D404" s="16"/>
      <c r="E404" s="16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"/>
      <c r="V404" s="1"/>
      <c r="W404" s="1"/>
    </row>
    <row r="405" spans="1:23" ht="15.75">
      <c r="A405" s="1"/>
      <c r="B405" s="14"/>
      <c r="C405" s="16"/>
      <c r="D405" s="16"/>
      <c r="E405" s="16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"/>
      <c r="V405" s="1"/>
      <c r="W405" s="1"/>
    </row>
    <row r="406" spans="1:23" ht="15.75">
      <c r="A406" s="1"/>
      <c r="B406" s="14"/>
      <c r="C406" s="16"/>
      <c r="D406" s="16"/>
      <c r="E406" s="16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"/>
      <c r="V406" s="1"/>
      <c r="W406" s="1"/>
    </row>
    <row r="407" spans="1:23" ht="15.75">
      <c r="A407" s="1"/>
      <c r="B407" s="14"/>
      <c r="C407" s="16"/>
      <c r="D407" s="16"/>
      <c r="E407" s="16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"/>
      <c r="V407" s="1"/>
      <c r="W407" s="1"/>
    </row>
    <row r="408" spans="1:23" ht="15.75">
      <c r="A408" s="1"/>
      <c r="B408" s="14"/>
      <c r="C408" s="16"/>
      <c r="D408" s="16"/>
      <c r="E408" s="16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"/>
      <c r="V408" s="1"/>
      <c r="W408" s="1"/>
    </row>
    <row r="409" spans="1:23" ht="15.75">
      <c r="A409" s="1"/>
      <c r="B409" s="14"/>
      <c r="C409" s="16"/>
      <c r="D409" s="16"/>
      <c r="E409" s="16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"/>
      <c r="V409" s="1"/>
      <c r="W409" s="1"/>
    </row>
    <row r="410" spans="1:23" ht="15.75">
      <c r="A410" s="1"/>
      <c r="B410" s="14"/>
      <c r="C410" s="16"/>
      <c r="D410" s="16"/>
      <c r="E410" s="16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"/>
      <c r="V410" s="1"/>
      <c r="W410" s="1"/>
    </row>
    <row r="411" spans="1:23" ht="15.75">
      <c r="A411" s="1"/>
      <c r="B411" s="14"/>
      <c r="C411" s="16"/>
      <c r="D411" s="16"/>
      <c r="E411" s="16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"/>
      <c r="V411" s="1"/>
      <c r="W411" s="1"/>
    </row>
    <row r="412" spans="1:23" ht="15.75">
      <c r="A412" s="1"/>
      <c r="B412" s="14"/>
      <c r="C412" s="16"/>
      <c r="D412" s="16"/>
      <c r="E412" s="16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"/>
      <c r="V412" s="1"/>
      <c r="W412" s="1"/>
    </row>
    <row r="413" spans="1:23" ht="15.75">
      <c r="A413" s="1"/>
      <c r="B413" s="14"/>
      <c r="C413" s="16"/>
      <c r="D413" s="16"/>
      <c r="E413" s="16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"/>
      <c r="V413" s="1"/>
      <c r="W413" s="1"/>
    </row>
    <row r="414" spans="1:23" ht="15.75">
      <c r="A414" s="1"/>
      <c r="B414" s="14"/>
      <c r="C414" s="16"/>
      <c r="D414" s="16"/>
      <c r="E414" s="16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"/>
      <c r="V414" s="1"/>
      <c r="W414" s="1"/>
    </row>
    <row r="415" spans="1:23" ht="15.75">
      <c r="A415" s="1"/>
      <c r="B415" s="14"/>
      <c r="C415" s="16"/>
      <c r="D415" s="16"/>
      <c r="E415" s="16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"/>
      <c r="V415" s="1"/>
      <c r="W415" s="1"/>
    </row>
    <row r="416" spans="1:23" ht="15.75">
      <c r="A416" s="1"/>
      <c r="B416" s="14"/>
      <c r="C416" s="16"/>
      <c r="D416" s="16"/>
      <c r="E416" s="16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"/>
      <c r="V416" s="1"/>
      <c r="W416" s="1"/>
    </row>
    <row r="417" spans="1:23" ht="15.75">
      <c r="A417" s="1"/>
      <c r="B417" s="14"/>
      <c r="C417" s="16"/>
      <c r="D417" s="16"/>
      <c r="E417" s="16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"/>
      <c r="V417" s="1"/>
      <c r="W417" s="1"/>
    </row>
    <row r="418" spans="1:23" ht="15.75">
      <c r="A418" s="1"/>
      <c r="B418" s="14"/>
      <c r="C418" s="16"/>
      <c r="D418" s="16"/>
      <c r="E418" s="16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"/>
      <c r="V418" s="1"/>
      <c r="W418" s="1"/>
    </row>
    <row r="419" spans="1:23" ht="15.75">
      <c r="A419" s="1"/>
      <c r="B419" s="14"/>
      <c r="C419" s="16"/>
      <c r="D419" s="16"/>
      <c r="E419" s="16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"/>
      <c r="V419" s="1"/>
      <c r="W419" s="1"/>
    </row>
    <row r="420" spans="1:23" ht="15.75">
      <c r="A420" s="1"/>
      <c r="B420" s="14"/>
      <c r="C420" s="16"/>
      <c r="D420" s="16"/>
      <c r="E420" s="16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"/>
      <c r="V420" s="1"/>
      <c r="W420" s="1"/>
    </row>
    <row r="421" spans="1:23" ht="15.75">
      <c r="A421" s="1"/>
      <c r="B421" s="14"/>
      <c r="C421" s="16"/>
      <c r="D421" s="16"/>
      <c r="E421" s="16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"/>
      <c r="V421" s="1"/>
      <c r="W421" s="1"/>
    </row>
    <row r="422" spans="1:23" ht="15.75">
      <c r="A422" s="1"/>
      <c r="B422" s="14"/>
      <c r="C422" s="16"/>
      <c r="D422" s="16"/>
      <c r="E422" s="16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"/>
      <c r="V422" s="1"/>
      <c r="W422" s="1"/>
    </row>
    <row r="423" spans="1:23" ht="15.75">
      <c r="A423" s="1"/>
      <c r="B423" s="14"/>
      <c r="C423" s="16"/>
      <c r="D423" s="16"/>
      <c r="E423" s="16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"/>
      <c r="V423" s="1"/>
      <c r="W423" s="1"/>
    </row>
    <row r="424" spans="1:23" ht="15.75">
      <c r="A424" s="1"/>
      <c r="B424" s="14"/>
      <c r="C424" s="16"/>
      <c r="D424" s="16"/>
      <c r="E424" s="16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"/>
      <c r="V424" s="1"/>
      <c r="W424" s="1"/>
    </row>
    <row r="425" spans="1:23" ht="15.75">
      <c r="A425" s="1"/>
      <c r="B425" s="14"/>
      <c r="C425" s="16"/>
      <c r="D425" s="16"/>
      <c r="E425" s="16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"/>
      <c r="V425" s="1"/>
      <c r="W425" s="1"/>
    </row>
    <row r="426" spans="1:23" ht="15.75">
      <c r="A426" s="1"/>
      <c r="B426" s="14"/>
      <c r="C426" s="16"/>
      <c r="D426" s="16"/>
      <c r="E426" s="16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"/>
      <c r="V426" s="1"/>
      <c r="W426" s="1"/>
    </row>
    <row r="427" spans="1:23" ht="15.75">
      <c r="A427" s="1"/>
      <c r="B427" s="14"/>
      <c r="C427" s="16"/>
      <c r="D427" s="16"/>
      <c r="E427" s="16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"/>
      <c r="V427" s="1"/>
      <c r="W427" s="1"/>
    </row>
    <row r="428" spans="1:23" ht="15.75">
      <c r="A428" s="1"/>
      <c r="B428" s="14"/>
      <c r="C428" s="16"/>
      <c r="D428" s="16"/>
      <c r="E428" s="16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"/>
      <c r="V428" s="1"/>
      <c r="W428" s="1"/>
    </row>
    <row r="429" spans="1:23" ht="15.75">
      <c r="A429" s="1"/>
      <c r="B429" s="14"/>
      <c r="C429" s="16"/>
      <c r="D429" s="16"/>
      <c r="E429" s="16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"/>
      <c r="V429" s="1"/>
      <c r="W429" s="1"/>
    </row>
    <row r="430" spans="1:23" ht="15.75">
      <c r="A430" s="1"/>
      <c r="B430" s="14"/>
      <c r="C430" s="16"/>
      <c r="D430" s="16"/>
      <c r="E430" s="16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"/>
      <c r="V430" s="1"/>
      <c r="W430" s="1"/>
    </row>
    <row r="431" spans="1:23" ht="15.75">
      <c r="A431" s="1"/>
      <c r="B431" s="14"/>
      <c r="C431" s="16"/>
      <c r="D431" s="16"/>
      <c r="E431" s="16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"/>
      <c r="V431" s="1"/>
      <c r="W431" s="1"/>
    </row>
    <row r="432" spans="1:23" ht="15.75">
      <c r="A432" s="1"/>
      <c r="B432" s="1"/>
      <c r="C432" s="16"/>
      <c r="D432" s="16"/>
      <c r="E432" s="16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"/>
      <c r="V432" s="1"/>
      <c r="W432" s="1"/>
    </row>
    <row r="433" spans="1:23" ht="15.75">
      <c r="A433" s="1"/>
      <c r="B433" s="1"/>
      <c r="C433" s="16"/>
      <c r="D433" s="16"/>
      <c r="E433" s="16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"/>
      <c r="V433" s="1"/>
      <c r="W433" s="1"/>
    </row>
    <row r="434" spans="1:23" ht="15.75">
      <c r="A434" s="1"/>
      <c r="B434" s="1"/>
      <c r="C434" s="16"/>
      <c r="D434" s="16"/>
      <c r="E434" s="16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"/>
      <c r="V434" s="1"/>
      <c r="W434" s="1"/>
    </row>
    <row r="435" spans="1:23" ht="15.75">
      <c r="A435" s="1"/>
      <c r="B435" s="1"/>
      <c r="C435" s="16"/>
      <c r="D435" s="16"/>
      <c r="E435" s="16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"/>
      <c r="V435" s="1"/>
      <c r="W435" s="1"/>
    </row>
    <row r="436" spans="1:23" ht="15.75">
      <c r="A436" s="1"/>
      <c r="B436" s="1"/>
      <c r="C436" s="16"/>
      <c r="D436" s="16"/>
      <c r="E436" s="16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"/>
      <c r="V436" s="1"/>
      <c r="W436" s="1"/>
    </row>
    <row r="437" spans="1:23" ht="15.75">
      <c r="A437" s="1"/>
      <c r="B437" s="1"/>
      <c r="C437" s="16"/>
      <c r="D437" s="16"/>
      <c r="E437" s="16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"/>
      <c r="V437" s="1"/>
      <c r="W437" s="1"/>
    </row>
    <row r="438" spans="1:23" ht="15.75">
      <c r="A438" s="1"/>
      <c r="B438" s="1"/>
      <c r="C438" s="16"/>
      <c r="D438" s="16"/>
      <c r="E438" s="16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"/>
      <c r="V438" s="1"/>
      <c r="W438" s="1"/>
    </row>
    <row r="439" spans="1:23" ht="15.75">
      <c r="A439" s="1"/>
      <c r="B439" s="1"/>
      <c r="C439" s="16"/>
      <c r="D439" s="16"/>
      <c r="E439" s="16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"/>
      <c r="V439" s="1"/>
      <c r="W439" s="1"/>
    </row>
    <row r="440" spans="1:23" ht="15.75">
      <c r="A440" s="1"/>
      <c r="B440" s="1"/>
      <c r="C440" s="16"/>
      <c r="D440" s="16"/>
      <c r="E440" s="16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"/>
      <c r="V440" s="1"/>
      <c r="W440" s="1"/>
    </row>
    <row r="441" spans="1:23" ht="15.75">
      <c r="A441" s="1"/>
      <c r="B441" s="1"/>
      <c r="C441" s="16"/>
      <c r="D441" s="16"/>
      <c r="E441" s="16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"/>
      <c r="V441" s="1"/>
      <c r="W441" s="1"/>
    </row>
    <row r="442" spans="1:23" ht="15.75">
      <c r="A442" s="1"/>
      <c r="B442" s="1"/>
      <c r="C442" s="16"/>
      <c r="D442" s="16"/>
      <c r="E442" s="16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"/>
      <c r="V442" s="1"/>
      <c r="W442" s="1"/>
    </row>
    <row r="443" spans="1:23" ht="15.75">
      <c r="A443" s="1"/>
      <c r="B443" s="1"/>
      <c r="C443" s="16"/>
      <c r="D443" s="16"/>
      <c r="E443" s="16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"/>
      <c r="V443" s="1"/>
      <c r="W443" s="1"/>
    </row>
    <row r="444" spans="1:23" ht="15.75">
      <c r="A444" s="1"/>
      <c r="B444" s="1"/>
      <c r="C444" s="16"/>
      <c r="D444" s="16"/>
      <c r="E444" s="16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"/>
      <c r="V444" s="1"/>
      <c r="W444" s="1"/>
    </row>
    <row r="445" spans="1:23" ht="15.75">
      <c r="A445" s="1"/>
      <c r="B445" s="1"/>
      <c r="C445" s="16"/>
      <c r="D445" s="16"/>
      <c r="E445" s="16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"/>
      <c r="V445" s="1"/>
      <c r="W445" s="1"/>
    </row>
    <row r="446" spans="1:23" ht="15.75">
      <c r="A446" s="1"/>
      <c r="B446" s="1"/>
      <c r="C446" s="16"/>
      <c r="D446" s="16"/>
      <c r="E446" s="16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"/>
      <c r="V446" s="1"/>
      <c r="W446" s="1"/>
    </row>
    <row r="447" spans="1:23" ht="15.75">
      <c r="A447" s="1"/>
      <c r="B447" s="1"/>
      <c r="C447" s="16"/>
      <c r="D447" s="16"/>
      <c r="E447" s="16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"/>
      <c r="V447" s="1"/>
      <c r="W447" s="1"/>
    </row>
    <row r="448" spans="1:23" ht="15.75">
      <c r="A448" s="1"/>
      <c r="B448" s="1"/>
      <c r="C448" s="16"/>
      <c r="D448" s="16"/>
      <c r="E448" s="16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"/>
      <c r="V448" s="1"/>
      <c r="W448" s="1"/>
    </row>
    <row r="449" spans="1:23" ht="15.75">
      <c r="A449" s="1"/>
      <c r="B449" s="1"/>
      <c r="C449" s="16"/>
      <c r="D449" s="16"/>
      <c r="E449" s="16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"/>
      <c r="V449" s="1"/>
      <c r="W449" s="1"/>
    </row>
    <row r="450" spans="1:23" ht="15.75">
      <c r="A450" s="1"/>
      <c r="B450" s="1"/>
      <c r="C450" s="16"/>
      <c r="D450" s="16"/>
      <c r="E450" s="16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"/>
      <c r="V450" s="1"/>
      <c r="W450" s="1"/>
    </row>
    <row r="451" spans="1:23" ht="15.75">
      <c r="A451" s="1"/>
      <c r="B451" s="1"/>
      <c r="C451" s="16"/>
      <c r="D451" s="16"/>
      <c r="E451" s="16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"/>
      <c r="V451" s="1"/>
      <c r="W451" s="1"/>
    </row>
    <row r="452" spans="1:23" ht="15.75">
      <c r="A452" s="1"/>
      <c r="B452" s="1"/>
      <c r="C452" s="16"/>
      <c r="D452" s="16"/>
      <c r="E452" s="16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"/>
      <c r="V452" s="1"/>
      <c r="W452" s="1"/>
    </row>
    <row r="453" spans="1:23" ht="15.75">
      <c r="A453" s="1"/>
      <c r="B453" s="1"/>
      <c r="C453" s="16"/>
      <c r="D453" s="16"/>
      <c r="E453" s="16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"/>
      <c r="V453" s="1"/>
      <c r="W453" s="1"/>
    </row>
    <row r="454" spans="1:23" ht="15.75">
      <c r="A454" s="1"/>
      <c r="B454" s="1"/>
      <c r="C454" s="16"/>
      <c r="D454" s="16"/>
      <c r="E454" s="16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"/>
      <c r="V454" s="1"/>
      <c r="W454" s="1"/>
    </row>
    <row r="455" spans="1:23" ht="15.75">
      <c r="A455" s="1"/>
      <c r="B455" s="1"/>
      <c r="C455" s="16"/>
      <c r="D455" s="16"/>
      <c r="E455" s="16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"/>
      <c r="V455" s="1"/>
      <c r="W455" s="1"/>
    </row>
    <row r="456" spans="1:23" ht="15.75">
      <c r="A456" s="1"/>
      <c r="B456" s="1"/>
      <c r="C456" s="16"/>
      <c r="D456" s="16"/>
      <c r="E456" s="16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"/>
      <c r="V456" s="1"/>
      <c r="W456" s="1"/>
    </row>
    <row r="457" spans="1:23" ht="15.75">
      <c r="A457" s="1"/>
      <c r="B457" s="1"/>
      <c r="C457" s="16"/>
      <c r="D457" s="16"/>
      <c r="E457" s="16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"/>
      <c r="V457" s="1"/>
      <c r="W457" s="1"/>
    </row>
    <row r="458" spans="1:23" ht="15.75">
      <c r="A458" s="1"/>
      <c r="B458" s="1"/>
      <c r="C458" s="16"/>
      <c r="D458" s="16"/>
      <c r="E458" s="16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"/>
      <c r="V458" s="1"/>
      <c r="W458" s="1"/>
    </row>
    <row r="459" spans="1:23" ht="15.75">
      <c r="A459" s="1"/>
      <c r="B459" s="1"/>
      <c r="C459" s="16"/>
      <c r="D459" s="16"/>
      <c r="E459" s="16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"/>
      <c r="V459" s="1"/>
      <c r="W459" s="1"/>
    </row>
    <row r="460" spans="1:23" ht="15.75">
      <c r="A460" s="1"/>
      <c r="B460" s="1"/>
      <c r="C460" s="16"/>
      <c r="D460" s="16"/>
      <c r="E460" s="16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"/>
      <c r="V460" s="1"/>
      <c r="W460" s="1"/>
    </row>
    <row r="461" spans="1:23" ht="15.75">
      <c r="A461" s="1"/>
      <c r="B461" s="1"/>
      <c r="C461" s="16"/>
      <c r="D461" s="16"/>
      <c r="E461" s="16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"/>
      <c r="V461" s="1"/>
      <c r="W461" s="1"/>
    </row>
    <row r="462" spans="1:23" ht="15.75">
      <c r="A462" s="1"/>
      <c r="B462" s="1"/>
      <c r="C462" s="16"/>
      <c r="D462" s="16"/>
      <c r="E462" s="16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"/>
      <c r="V462" s="1"/>
      <c r="W462" s="1"/>
    </row>
    <row r="463" spans="1:23" ht="15.75">
      <c r="A463" s="1"/>
      <c r="B463" s="1"/>
      <c r="C463" s="16"/>
      <c r="D463" s="16"/>
      <c r="E463" s="16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"/>
      <c r="V463" s="1"/>
      <c r="W463" s="1"/>
    </row>
    <row r="464" spans="1:23" ht="15.75">
      <c r="A464" s="1"/>
      <c r="B464" s="1"/>
      <c r="C464" s="16"/>
      <c r="D464" s="16"/>
      <c r="E464" s="16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"/>
      <c r="V464" s="1"/>
      <c r="W464" s="1"/>
    </row>
    <row r="465" spans="1:23" ht="15.75">
      <c r="A465" s="1"/>
      <c r="B465" s="1"/>
      <c r="C465" s="16"/>
      <c r="D465" s="16"/>
      <c r="E465" s="16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"/>
      <c r="V465" s="1"/>
      <c r="W465" s="1"/>
    </row>
    <row r="466" spans="1:23" ht="15.75">
      <c r="A466" s="1"/>
      <c r="B466" s="1"/>
      <c r="C466" s="16"/>
      <c r="D466" s="16"/>
      <c r="E466" s="16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"/>
      <c r="V466" s="1"/>
      <c r="W466" s="1"/>
    </row>
    <row r="467" spans="1:23" ht="15.75">
      <c r="A467" s="1"/>
      <c r="B467" s="1"/>
      <c r="C467" s="16"/>
      <c r="D467" s="16"/>
      <c r="E467" s="16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"/>
      <c r="V467" s="1"/>
      <c r="W467" s="1"/>
    </row>
    <row r="468" spans="1:23" ht="15.75">
      <c r="A468" s="1"/>
      <c r="B468" s="1"/>
      <c r="C468" s="16"/>
      <c r="D468" s="16"/>
      <c r="E468" s="16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"/>
      <c r="V468" s="1"/>
      <c r="W468" s="1"/>
    </row>
    <row r="469" spans="1:23" ht="15.75">
      <c r="A469" s="1"/>
      <c r="B469" s="1"/>
      <c r="C469" s="16"/>
      <c r="D469" s="16"/>
      <c r="E469" s="16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"/>
      <c r="V469" s="1"/>
      <c r="W469" s="1"/>
    </row>
    <row r="470" spans="1:23" ht="15.75">
      <c r="A470" s="1"/>
      <c r="B470" s="1"/>
      <c r="C470" s="16"/>
      <c r="D470" s="16"/>
      <c r="E470" s="16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"/>
      <c r="V470" s="1"/>
      <c r="W470" s="1"/>
    </row>
    <row r="471" spans="1:23" ht="15.75">
      <c r="A471" s="1"/>
      <c r="B471" s="1"/>
      <c r="C471" s="16"/>
      <c r="D471" s="16"/>
      <c r="E471" s="16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"/>
      <c r="V471" s="1"/>
      <c r="W471" s="1"/>
    </row>
    <row r="472" spans="1:23" ht="15.75">
      <c r="A472" s="1"/>
      <c r="B472" s="1"/>
      <c r="C472" s="16"/>
      <c r="D472" s="16"/>
      <c r="E472" s="16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"/>
      <c r="V472" s="1"/>
      <c r="W472" s="1"/>
    </row>
    <row r="473" spans="1:23" ht="15.75">
      <c r="A473" s="1"/>
      <c r="B473" s="1"/>
      <c r="C473" s="16"/>
      <c r="D473" s="16"/>
      <c r="E473" s="16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"/>
      <c r="V473" s="1"/>
      <c r="W473" s="1"/>
    </row>
    <row r="474" spans="1:23" ht="15.75">
      <c r="A474" s="1"/>
      <c r="B474" s="1"/>
      <c r="C474" s="16"/>
      <c r="D474" s="16"/>
      <c r="E474" s="16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"/>
      <c r="V474" s="1"/>
      <c r="W474" s="1"/>
    </row>
    <row r="475" spans="1:23" ht="15.75">
      <c r="A475" s="1"/>
      <c r="B475" s="1"/>
      <c r="C475" s="16"/>
      <c r="D475" s="16"/>
      <c r="E475" s="16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"/>
      <c r="V475" s="1"/>
      <c r="W475" s="1"/>
    </row>
    <row r="476" spans="1:23" ht="15.75">
      <c r="A476" s="1"/>
      <c r="B476" s="1"/>
      <c r="C476" s="16"/>
      <c r="D476" s="16"/>
      <c r="E476" s="16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"/>
      <c r="V476" s="1"/>
      <c r="W476" s="1"/>
    </row>
    <row r="477" spans="1:23" ht="15.75">
      <c r="A477" s="1"/>
      <c r="B477" s="1"/>
      <c r="C477" s="16"/>
      <c r="D477" s="16"/>
      <c r="E477" s="16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"/>
      <c r="V477" s="1"/>
      <c r="W477" s="1"/>
    </row>
    <row r="478" spans="1:23" ht="15.75">
      <c r="A478" s="1"/>
      <c r="B478" s="1"/>
      <c r="C478" s="16"/>
      <c r="D478" s="16"/>
      <c r="E478" s="16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"/>
      <c r="V478" s="1"/>
      <c r="W478" s="1"/>
    </row>
    <row r="479" spans="1:23" ht="15.75">
      <c r="A479" s="1"/>
      <c r="B479" s="1"/>
      <c r="C479" s="16"/>
      <c r="D479" s="16"/>
      <c r="E479" s="16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"/>
      <c r="V479" s="1"/>
      <c r="W479" s="1"/>
    </row>
    <row r="480" spans="1:23" ht="15.75">
      <c r="A480" s="1"/>
      <c r="B480" s="1"/>
      <c r="C480" s="16"/>
      <c r="D480" s="16"/>
      <c r="E480" s="16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"/>
      <c r="V480" s="1"/>
      <c r="W480" s="1"/>
    </row>
    <row r="481" spans="1:23" ht="15.75">
      <c r="A481" s="1"/>
      <c r="B481" s="1"/>
      <c r="C481" s="16"/>
      <c r="D481" s="16"/>
      <c r="E481" s="16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"/>
      <c r="V481" s="1"/>
      <c r="W481" s="1"/>
    </row>
    <row r="482" spans="1:23" ht="15.75">
      <c r="A482" s="1"/>
      <c r="B482" s="1"/>
      <c r="C482" s="16"/>
      <c r="D482" s="16"/>
      <c r="E482" s="16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"/>
      <c r="V482" s="1"/>
      <c r="W482" s="1"/>
    </row>
    <row r="483" spans="1:23" ht="15.75">
      <c r="A483" s="1"/>
      <c r="B483" s="1"/>
      <c r="C483" s="16"/>
      <c r="D483" s="16"/>
      <c r="E483" s="16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"/>
      <c r="V483" s="1"/>
      <c r="W483" s="1"/>
    </row>
    <row r="484" spans="1:23" ht="15.75">
      <c r="A484" s="1"/>
      <c r="B484" s="1"/>
      <c r="C484" s="16"/>
      <c r="D484" s="16"/>
      <c r="E484" s="16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"/>
      <c r="V484" s="1"/>
      <c r="W484" s="1"/>
    </row>
    <row r="485" spans="1:23" ht="15.75">
      <c r="A485" s="1"/>
      <c r="B485" s="1"/>
      <c r="C485" s="16"/>
      <c r="D485" s="16"/>
      <c r="E485" s="16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"/>
      <c r="V485" s="1"/>
      <c r="W485" s="1"/>
    </row>
    <row r="486" spans="1:23" ht="15.75">
      <c r="A486" s="1"/>
      <c r="B486" s="1"/>
      <c r="C486" s="16"/>
      <c r="D486" s="16"/>
      <c r="E486" s="16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"/>
      <c r="V486" s="1"/>
      <c r="W486" s="1"/>
    </row>
    <row r="487" spans="1:23" ht="15.75">
      <c r="A487" s="1"/>
      <c r="B487" s="1"/>
      <c r="C487" s="16"/>
      <c r="D487" s="16"/>
      <c r="E487" s="16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"/>
      <c r="V487" s="1"/>
      <c r="W487" s="1"/>
    </row>
    <row r="488" spans="1:23" ht="15.75">
      <c r="A488" s="1"/>
      <c r="B488" s="1"/>
      <c r="C488" s="16"/>
      <c r="D488" s="16"/>
      <c r="E488" s="16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"/>
      <c r="V488" s="1"/>
      <c r="W488" s="1"/>
    </row>
    <row r="489" spans="1:23" ht="15.75">
      <c r="A489" s="1"/>
      <c r="B489" s="1"/>
      <c r="C489" s="16"/>
      <c r="D489" s="16"/>
      <c r="E489" s="16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"/>
      <c r="V489" s="1"/>
      <c r="W489" s="1"/>
    </row>
    <row r="490" spans="1:23" ht="15.75">
      <c r="A490" s="1"/>
      <c r="B490" s="1"/>
      <c r="C490" s="16"/>
      <c r="D490" s="16"/>
      <c r="E490" s="16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"/>
      <c r="V490" s="1"/>
      <c r="W490" s="1"/>
    </row>
    <row r="491" spans="1:23" ht="12.75">
      <c r="A491" s="1"/>
      <c r="B491" s="1"/>
      <c r="C491" s="17"/>
      <c r="D491" s="17"/>
      <c r="E491" s="1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>
      <c r="A492" s="1"/>
      <c r="B492" s="1"/>
      <c r="C492" s="17"/>
      <c r="D492" s="17"/>
      <c r="E492" s="1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>
      <c r="A493" s="1"/>
      <c r="B493" s="1"/>
      <c r="C493" s="17"/>
      <c r="D493" s="17"/>
      <c r="E493" s="1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>
      <c r="A494" s="1"/>
      <c r="B494" s="1"/>
      <c r="C494" s="17"/>
      <c r="D494" s="17"/>
      <c r="E494" s="1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2.75">
      <c r="A495" s="1"/>
      <c r="B495" s="1"/>
      <c r="C495" s="17"/>
      <c r="D495" s="17"/>
      <c r="E495" s="1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>
      <c r="A496" s="1"/>
      <c r="B496" s="1"/>
      <c r="C496" s="17"/>
      <c r="D496" s="17"/>
      <c r="E496" s="1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</sheetData>
  <mergeCells count="1">
    <mergeCell ref="M10:N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6" r:id="rId1"/>
  <rowBreaks count="7" manualBreakCount="7">
    <brk id="34" max="20" man="1"/>
    <brk id="72" max="20" man="1"/>
    <brk id="97" max="20" man="1"/>
    <brk id="141" max="20" man="1"/>
    <brk id="188" max="20" man="1"/>
    <brk id="232" max="20" man="1"/>
    <brk id="27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2" width="4.8515625" style="0" customWidth="1"/>
    <col min="3" max="3" width="51.28125" style="0" customWidth="1"/>
    <col min="4" max="4" width="11.57421875" style="0" customWidth="1"/>
    <col min="5" max="5" width="12.8515625" style="0" customWidth="1"/>
    <col min="6" max="6" width="13.28125" style="0" customWidth="1"/>
  </cols>
  <sheetData>
    <row r="1" spans="5:7" ht="15.75">
      <c r="E1" s="2" t="s">
        <v>271</v>
      </c>
      <c r="F1" s="2"/>
      <c r="G1" s="2"/>
    </row>
    <row r="2" spans="5:7" ht="12.75" customHeight="1">
      <c r="E2" s="2" t="s">
        <v>149</v>
      </c>
      <c r="F2" s="2"/>
      <c r="G2" s="2"/>
    </row>
    <row r="3" spans="5:7" ht="14.25" customHeight="1">
      <c r="E3" s="2" t="s">
        <v>295</v>
      </c>
      <c r="F3" s="2"/>
      <c r="G3" s="2"/>
    </row>
    <row r="4" ht="15.75">
      <c r="C4" s="3" t="s">
        <v>270</v>
      </c>
    </row>
    <row r="5" ht="15.75">
      <c r="C5" s="3" t="s">
        <v>294</v>
      </c>
    </row>
    <row r="6" spans="1:12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9.25" customHeight="1">
      <c r="A7" s="324" t="s">
        <v>2</v>
      </c>
      <c r="B7" s="335"/>
      <c r="C7" s="325" t="s">
        <v>240</v>
      </c>
      <c r="D7" s="343" t="s">
        <v>9</v>
      </c>
      <c r="E7" s="169" t="s">
        <v>3</v>
      </c>
      <c r="F7" s="326" t="s">
        <v>241</v>
      </c>
      <c r="G7" s="2"/>
      <c r="H7" s="2"/>
      <c r="I7" s="2"/>
      <c r="J7" s="2"/>
      <c r="K7" s="2"/>
      <c r="L7" s="2"/>
    </row>
    <row r="8" spans="1:12" ht="30" customHeight="1">
      <c r="A8" s="123" t="s">
        <v>171</v>
      </c>
      <c r="B8" s="8"/>
      <c r="C8" s="323" t="s">
        <v>272</v>
      </c>
      <c r="D8" s="344">
        <v>860154</v>
      </c>
      <c r="E8" s="149">
        <v>141397.37</v>
      </c>
      <c r="F8" s="149">
        <f>E8/D8*100</f>
        <v>16.438610992915223</v>
      </c>
      <c r="G8" s="2"/>
      <c r="H8" s="2"/>
      <c r="I8" s="2"/>
      <c r="J8" s="2"/>
      <c r="K8" s="2"/>
      <c r="L8" s="2"/>
    </row>
    <row r="9" spans="1:12" ht="45" customHeight="1">
      <c r="A9" s="123"/>
      <c r="B9" s="336" t="s">
        <v>247</v>
      </c>
      <c r="C9" s="323" t="s">
        <v>246</v>
      </c>
      <c r="D9" s="345">
        <v>390000</v>
      </c>
      <c r="E9" s="37"/>
      <c r="F9" s="37"/>
      <c r="G9" s="2"/>
      <c r="H9" s="2"/>
      <c r="I9" s="2"/>
      <c r="J9" s="2"/>
      <c r="K9" s="2"/>
      <c r="L9" s="2"/>
    </row>
    <row r="10" spans="1:12" ht="16.5" customHeight="1">
      <c r="A10" s="67"/>
      <c r="B10" s="337" t="s">
        <v>248</v>
      </c>
      <c r="C10" s="340" t="s">
        <v>249</v>
      </c>
      <c r="D10" s="126">
        <v>470154</v>
      </c>
      <c r="E10" s="31">
        <v>141397.37</v>
      </c>
      <c r="F10" s="31">
        <f>E10/D10*100</f>
        <v>30.07469254754825</v>
      </c>
      <c r="G10" s="3"/>
      <c r="H10" s="3"/>
      <c r="I10" s="2"/>
      <c r="J10" s="2"/>
      <c r="K10" s="2"/>
      <c r="L10" s="2"/>
    </row>
    <row r="11" spans="1:12" ht="28.5" customHeight="1">
      <c r="A11" s="6" t="s">
        <v>172</v>
      </c>
      <c r="B11" s="338"/>
      <c r="C11" s="341" t="s">
        <v>273</v>
      </c>
      <c r="D11" s="351"/>
      <c r="E11" s="149"/>
      <c r="F11" s="149"/>
      <c r="G11" s="3"/>
      <c r="H11" s="3"/>
      <c r="I11" s="2"/>
      <c r="J11" s="2"/>
      <c r="K11" s="2"/>
      <c r="L11" s="2"/>
    </row>
    <row r="12" spans="1:12" ht="48.75" customHeight="1">
      <c r="A12" s="67"/>
      <c r="B12" s="337" t="s">
        <v>251</v>
      </c>
      <c r="C12" s="340" t="s">
        <v>250</v>
      </c>
      <c r="D12" s="352"/>
      <c r="E12" s="31"/>
      <c r="F12" s="31"/>
      <c r="G12" s="2"/>
      <c r="H12" s="2"/>
      <c r="I12" s="2"/>
      <c r="J12" s="2"/>
      <c r="K12" s="2"/>
      <c r="L12" s="2"/>
    </row>
    <row r="13" spans="1:12" ht="46.5" customHeight="1">
      <c r="A13" s="6" t="s">
        <v>173</v>
      </c>
      <c r="B13" s="338"/>
      <c r="C13" s="341" t="s">
        <v>274</v>
      </c>
      <c r="D13" s="346"/>
      <c r="E13" s="27"/>
      <c r="F13" s="27"/>
      <c r="G13" s="2"/>
      <c r="H13" s="2"/>
      <c r="I13" s="2"/>
      <c r="J13" s="2"/>
      <c r="K13" s="2"/>
      <c r="L13" s="2"/>
    </row>
    <row r="14" spans="1:12" ht="45.75" customHeight="1">
      <c r="A14" s="67"/>
      <c r="B14" s="337" t="s">
        <v>253</v>
      </c>
      <c r="C14" s="340" t="s">
        <v>252</v>
      </c>
      <c r="D14" s="126"/>
      <c r="E14" s="31"/>
      <c r="F14" s="31"/>
      <c r="G14" s="2"/>
      <c r="H14" s="2"/>
      <c r="I14" s="2"/>
      <c r="J14" s="2"/>
      <c r="K14" s="2"/>
      <c r="L14" s="2"/>
    </row>
    <row r="15" spans="1:12" ht="16.5" customHeight="1">
      <c r="A15" s="334" t="s">
        <v>174</v>
      </c>
      <c r="B15" s="339"/>
      <c r="C15" s="327" t="s">
        <v>242</v>
      </c>
      <c r="D15" s="347"/>
      <c r="E15" s="20"/>
      <c r="F15" s="20"/>
      <c r="G15" s="2"/>
      <c r="H15" s="2"/>
      <c r="I15" s="2"/>
      <c r="J15" s="2"/>
      <c r="K15" s="2"/>
      <c r="L15" s="2"/>
    </row>
    <row r="16" spans="1:12" ht="16.5" customHeight="1">
      <c r="A16" s="334" t="s">
        <v>175</v>
      </c>
      <c r="B16" s="339"/>
      <c r="C16" s="327" t="s">
        <v>243</v>
      </c>
      <c r="D16" s="348">
        <v>438125</v>
      </c>
      <c r="E16" s="22">
        <v>543279</v>
      </c>
      <c r="F16" s="22">
        <f>E16/D16*100</f>
        <v>124.00091298145506</v>
      </c>
      <c r="G16" s="2"/>
      <c r="H16" s="2"/>
      <c r="I16" s="2"/>
      <c r="J16" s="2"/>
      <c r="K16" s="2"/>
      <c r="L16" s="2"/>
    </row>
    <row r="17" spans="1:12" ht="16.5" customHeight="1">
      <c r="A17" s="67" t="s">
        <v>176</v>
      </c>
      <c r="B17" s="337"/>
      <c r="C17" s="340" t="s">
        <v>244</v>
      </c>
      <c r="D17" s="126"/>
      <c r="E17" s="20"/>
      <c r="F17" s="20"/>
      <c r="G17" s="2"/>
      <c r="H17" s="2"/>
      <c r="I17" s="2"/>
      <c r="J17" s="2"/>
      <c r="K17" s="2"/>
      <c r="L17" s="2"/>
    </row>
    <row r="18" spans="1:12" ht="16.5" customHeight="1">
      <c r="A18" s="123" t="s">
        <v>177</v>
      </c>
      <c r="B18" s="336"/>
      <c r="C18" s="323" t="s">
        <v>245</v>
      </c>
      <c r="D18" s="345"/>
      <c r="E18" s="149">
        <v>126555</v>
      </c>
      <c r="F18" s="27"/>
      <c r="G18" s="2"/>
      <c r="H18" s="2"/>
      <c r="I18" s="2"/>
      <c r="J18" s="2"/>
      <c r="K18" s="2"/>
      <c r="L18" s="2"/>
    </row>
    <row r="19" spans="1:12" ht="50.25" customHeight="1">
      <c r="A19" s="123"/>
      <c r="B19" s="336" t="s">
        <v>254</v>
      </c>
      <c r="C19" s="323" t="s">
        <v>255</v>
      </c>
      <c r="D19" s="345"/>
      <c r="E19" s="37"/>
      <c r="F19" s="37"/>
      <c r="G19" s="2"/>
      <c r="H19" s="2"/>
      <c r="I19" s="2"/>
      <c r="J19" s="2"/>
      <c r="K19" s="2"/>
      <c r="L19" s="2"/>
    </row>
    <row r="20" spans="1:12" ht="16.5" customHeight="1">
      <c r="A20" s="123"/>
      <c r="B20" s="8" t="s">
        <v>256</v>
      </c>
      <c r="C20" s="323" t="s">
        <v>257</v>
      </c>
      <c r="D20" s="345"/>
      <c r="E20" s="31"/>
      <c r="F20" s="31"/>
      <c r="G20" s="2"/>
      <c r="H20" s="2"/>
      <c r="I20" s="2"/>
      <c r="J20" s="2"/>
      <c r="K20" s="2"/>
      <c r="L20" s="2"/>
    </row>
    <row r="21" spans="1:12" ht="26.25" customHeight="1">
      <c r="A21" s="324"/>
      <c r="B21" s="335"/>
      <c r="C21" s="328" t="s">
        <v>258</v>
      </c>
      <c r="D21" s="342">
        <f>SUM(D16+D8)</f>
        <v>1298279</v>
      </c>
      <c r="E21" s="330">
        <v>811231.37</v>
      </c>
      <c r="F21" s="330">
        <f>E21/D21*100</f>
        <v>62.48513378095155</v>
      </c>
      <c r="G21" s="2"/>
      <c r="H21" s="2"/>
      <c r="I21" s="2"/>
      <c r="J21" s="2"/>
      <c r="K21" s="2"/>
      <c r="L21" s="2"/>
    </row>
    <row r="22" spans="1:12" ht="13.5" customHeight="1" hidden="1" thickBot="1">
      <c r="A22" s="324"/>
      <c r="B22" s="335"/>
      <c r="C22" s="328"/>
      <c r="D22" s="342"/>
      <c r="E22" s="330"/>
      <c r="F22" s="330"/>
      <c r="G22" s="8"/>
      <c r="H22" s="2"/>
      <c r="I22" s="2"/>
      <c r="J22" s="2"/>
      <c r="K22" s="2"/>
      <c r="L22" s="2"/>
    </row>
    <row r="23" spans="1:12" ht="27.75" customHeight="1">
      <c r="A23" s="334"/>
      <c r="B23" s="335"/>
      <c r="C23" s="331" t="s">
        <v>259</v>
      </c>
      <c r="D23" s="349"/>
      <c r="E23" s="332"/>
      <c r="F23" s="333"/>
      <c r="G23" s="2"/>
      <c r="H23" s="2"/>
      <c r="I23" s="2"/>
      <c r="J23" s="2"/>
      <c r="K23" s="2"/>
      <c r="L23" s="2"/>
    </row>
    <row r="24" spans="1:12" ht="28.5" customHeight="1">
      <c r="A24" s="123" t="s">
        <v>171</v>
      </c>
      <c r="B24" s="8"/>
      <c r="C24" s="323" t="s">
        <v>275</v>
      </c>
      <c r="D24" s="344">
        <v>63728</v>
      </c>
      <c r="E24" s="149">
        <v>900</v>
      </c>
      <c r="F24" s="149">
        <f>E24/D24*100</f>
        <v>1.412252071303038</v>
      </c>
      <c r="G24" s="2"/>
      <c r="H24" s="2"/>
      <c r="I24" s="2"/>
      <c r="J24" s="2"/>
      <c r="K24" s="2"/>
      <c r="L24" s="2"/>
    </row>
    <row r="25" spans="1:12" ht="45" customHeight="1">
      <c r="A25" s="123"/>
      <c r="B25" s="336" t="s">
        <v>247</v>
      </c>
      <c r="C25" s="323" t="s">
        <v>260</v>
      </c>
      <c r="D25" s="345"/>
      <c r="E25" s="37"/>
      <c r="F25" s="37"/>
      <c r="G25" s="2"/>
      <c r="H25" s="2"/>
      <c r="I25" s="2"/>
      <c r="J25" s="2"/>
      <c r="K25" s="2"/>
      <c r="L25" s="2"/>
    </row>
    <row r="26" spans="1:12" ht="16.5" customHeight="1">
      <c r="A26" s="67"/>
      <c r="B26" s="337" t="s">
        <v>261</v>
      </c>
      <c r="C26" s="340" t="s">
        <v>262</v>
      </c>
      <c r="D26" s="126">
        <v>63728</v>
      </c>
      <c r="E26" s="31">
        <v>900</v>
      </c>
      <c r="F26" s="31">
        <v>1.41</v>
      </c>
      <c r="G26" s="2"/>
      <c r="H26" s="2"/>
      <c r="I26" s="2"/>
      <c r="J26" s="2"/>
      <c r="K26" s="2"/>
      <c r="L26" s="2"/>
    </row>
    <row r="27" spans="1:12" ht="31.5" customHeight="1">
      <c r="A27" s="6" t="s">
        <v>172</v>
      </c>
      <c r="B27" s="338"/>
      <c r="C27" s="341" t="s">
        <v>276</v>
      </c>
      <c r="D27" s="346"/>
      <c r="E27" s="27"/>
      <c r="F27" s="27"/>
      <c r="G27" s="2"/>
      <c r="H27" s="2"/>
      <c r="I27" s="2"/>
      <c r="J27" s="2"/>
      <c r="K27" s="2"/>
      <c r="L27" s="2"/>
    </row>
    <row r="28" spans="1:12" ht="43.5" customHeight="1">
      <c r="A28" s="67"/>
      <c r="B28" s="337" t="s">
        <v>263</v>
      </c>
      <c r="C28" s="340" t="s">
        <v>250</v>
      </c>
      <c r="D28" s="126"/>
      <c r="E28" s="37"/>
      <c r="F28" s="37"/>
      <c r="G28" s="2"/>
      <c r="H28" s="2"/>
      <c r="I28" s="2"/>
      <c r="J28" s="2"/>
      <c r="K28" s="2"/>
      <c r="L28" s="2"/>
    </row>
    <row r="29" spans="1:12" ht="30.75" customHeight="1">
      <c r="A29" s="6" t="s">
        <v>173</v>
      </c>
      <c r="B29" s="338"/>
      <c r="C29" s="341" t="s">
        <v>277</v>
      </c>
      <c r="D29" s="346"/>
      <c r="E29" s="27"/>
      <c r="F29" s="27"/>
      <c r="G29" s="2"/>
      <c r="H29" s="2"/>
      <c r="I29" s="2"/>
      <c r="J29" s="2"/>
      <c r="K29" s="2"/>
      <c r="L29" s="2"/>
    </row>
    <row r="30" spans="1:12" ht="42" customHeight="1">
      <c r="A30" s="67"/>
      <c r="B30" s="337" t="s">
        <v>264</v>
      </c>
      <c r="C30" s="340" t="s">
        <v>250</v>
      </c>
      <c r="D30" s="126"/>
      <c r="E30" s="31"/>
      <c r="F30" s="31"/>
      <c r="G30" s="2"/>
      <c r="H30" s="2"/>
      <c r="I30" s="2"/>
      <c r="J30" s="2"/>
      <c r="K30" s="2"/>
      <c r="L30" s="2"/>
    </row>
    <row r="31" spans="1:12" ht="16.5" customHeight="1">
      <c r="A31" s="334" t="s">
        <v>174</v>
      </c>
      <c r="B31" s="339"/>
      <c r="C31" s="327" t="s">
        <v>265</v>
      </c>
      <c r="D31" s="347"/>
      <c r="E31" s="20"/>
      <c r="F31" s="20"/>
      <c r="G31" s="2"/>
      <c r="H31" s="2"/>
      <c r="I31" s="2"/>
      <c r="J31" s="2"/>
      <c r="K31" s="2"/>
      <c r="L31" s="2"/>
    </row>
    <row r="32" spans="1:12" ht="16.5" customHeight="1">
      <c r="A32" s="334" t="s">
        <v>175</v>
      </c>
      <c r="B32" s="339"/>
      <c r="C32" s="327" t="s">
        <v>266</v>
      </c>
      <c r="D32" s="347"/>
      <c r="E32" s="20"/>
      <c r="F32" s="20"/>
      <c r="G32" s="2"/>
      <c r="H32" s="2"/>
      <c r="I32" s="2"/>
      <c r="J32" s="2"/>
      <c r="K32" s="2"/>
      <c r="L32" s="2"/>
    </row>
    <row r="33" spans="1:12" ht="16.5" customHeight="1">
      <c r="A33" s="123" t="s">
        <v>267</v>
      </c>
      <c r="B33" s="8"/>
      <c r="C33" s="323" t="s">
        <v>268</v>
      </c>
      <c r="D33" s="345"/>
      <c r="E33" s="27"/>
      <c r="F33" s="27"/>
      <c r="G33" s="2"/>
      <c r="H33" s="2"/>
      <c r="I33" s="2"/>
      <c r="J33" s="2"/>
      <c r="K33" s="2"/>
      <c r="L33" s="2"/>
    </row>
    <row r="34" spans="1:12" ht="25.5" customHeight="1">
      <c r="A34" s="324"/>
      <c r="B34" s="350"/>
      <c r="C34" s="328" t="s">
        <v>269</v>
      </c>
      <c r="D34" s="329">
        <f>SUM(D24)</f>
        <v>63728</v>
      </c>
      <c r="E34" s="330">
        <v>900</v>
      </c>
      <c r="F34" s="330">
        <v>1.41</v>
      </c>
      <c r="G34" s="2"/>
      <c r="H34" s="2"/>
      <c r="I34" s="2"/>
      <c r="J34" s="2"/>
      <c r="K34" s="2"/>
      <c r="L34" s="2"/>
    </row>
    <row r="35" spans="1:12" ht="16.5" customHeight="1">
      <c r="A35" s="2"/>
      <c r="B35" s="2"/>
      <c r="C35" s="321"/>
      <c r="D35" s="322"/>
      <c r="E35" s="15"/>
      <c r="F35" s="15"/>
      <c r="G35" s="2"/>
      <c r="H35" s="2"/>
      <c r="I35" s="2"/>
      <c r="J35" s="2"/>
      <c r="K35" s="2"/>
      <c r="L35" s="2"/>
    </row>
    <row r="36" spans="1:12" ht="16.5" customHeight="1">
      <c r="A36" s="2"/>
      <c r="B36" s="2"/>
      <c r="C36" s="321"/>
      <c r="D36" s="322"/>
      <c r="E36" s="15"/>
      <c r="F36" s="15"/>
      <c r="G36" s="2"/>
      <c r="H36" s="2"/>
      <c r="I36" s="2"/>
      <c r="J36" s="2"/>
      <c r="K36" s="2"/>
      <c r="L36" s="2"/>
    </row>
    <row r="37" spans="1:12" ht="16.5" customHeight="1">
      <c r="A37" s="2"/>
      <c r="B37" s="2"/>
      <c r="C37" s="321"/>
      <c r="D37" s="322"/>
      <c r="E37" s="15"/>
      <c r="F37" s="15"/>
      <c r="G37" s="2"/>
      <c r="H37" s="2"/>
      <c r="I37" s="2"/>
      <c r="J37" s="2"/>
      <c r="K37" s="2"/>
      <c r="L37" s="2"/>
    </row>
    <row r="38" spans="1:12" ht="16.5" customHeight="1">
      <c r="A38" s="2"/>
      <c r="B38" s="2"/>
      <c r="C38" s="321"/>
      <c r="D38" s="322"/>
      <c r="E38" s="15"/>
      <c r="F38" s="15"/>
      <c r="G38" s="2"/>
      <c r="H38" s="2"/>
      <c r="I38" s="2"/>
      <c r="J38" s="2"/>
      <c r="K38" s="2"/>
      <c r="L38" s="2"/>
    </row>
    <row r="39" spans="1:12" ht="16.5" customHeight="1">
      <c r="A39" s="2"/>
      <c r="B39" s="2"/>
      <c r="C39" s="321"/>
      <c r="D39" s="322"/>
      <c r="E39" s="15"/>
      <c r="F39" s="15"/>
      <c r="G39" s="2"/>
      <c r="H39" s="2"/>
      <c r="I39" s="2"/>
      <c r="J39" s="2"/>
      <c r="K39" s="2"/>
      <c r="L39" s="2"/>
    </row>
    <row r="40" spans="1:12" ht="16.5" customHeight="1">
      <c r="A40" s="2"/>
      <c r="B40" s="2"/>
      <c r="C40" s="321"/>
      <c r="D40" s="322"/>
      <c r="E40" s="15"/>
      <c r="F40" s="15"/>
      <c r="G40" s="2"/>
      <c r="H40" s="2"/>
      <c r="I40" s="2"/>
      <c r="J40" s="2"/>
      <c r="K40" s="2"/>
      <c r="L40" s="2"/>
    </row>
    <row r="41" spans="1:12" ht="16.5" customHeight="1">
      <c r="A41" s="2"/>
      <c r="B41" s="2"/>
      <c r="C41" s="321"/>
      <c r="D41" s="322"/>
      <c r="E41" s="15"/>
      <c r="F41" s="15"/>
      <c r="G41" s="2"/>
      <c r="H41" s="2"/>
      <c r="I41" s="2"/>
      <c r="J41" s="2"/>
      <c r="K41" s="2"/>
      <c r="L41" s="2"/>
    </row>
    <row r="42" spans="1:12" ht="16.5" customHeight="1">
      <c r="A42" s="2"/>
      <c r="B42" s="2"/>
      <c r="C42" s="321"/>
      <c r="D42" s="322"/>
      <c r="E42" s="15"/>
      <c r="F42" s="15"/>
      <c r="G42" s="2"/>
      <c r="H42" s="2"/>
      <c r="I42" s="2"/>
      <c r="J42" s="2"/>
      <c r="K42" s="2"/>
      <c r="L42" s="2"/>
    </row>
    <row r="43" spans="1:12" ht="16.5" customHeight="1">
      <c r="A43" s="2"/>
      <c r="B43" s="2"/>
      <c r="C43" s="321"/>
      <c r="D43" s="322"/>
      <c r="E43" s="15"/>
      <c r="F43" s="15"/>
      <c r="G43" s="2"/>
      <c r="H43" s="2"/>
      <c r="I43" s="2"/>
      <c r="J43" s="2"/>
      <c r="K43" s="2"/>
      <c r="L43" s="2"/>
    </row>
    <row r="44" spans="1:12" ht="16.5" customHeight="1">
      <c r="A44" s="2"/>
      <c r="B44" s="2"/>
      <c r="C44" s="321"/>
      <c r="D44" s="322"/>
      <c r="E44" s="15"/>
      <c r="F44" s="15"/>
      <c r="G44" s="2"/>
      <c r="H44" s="2"/>
      <c r="I44" s="2"/>
      <c r="J44" s="2"/>
      <c r="K44" s="2"/>
      <c r="L44" s="2"/>
    </row>
    <row r="45" spans="1:12" ht="16.5" customHeight="1">
      <c r="A45" s="2"/>
      <c r="B45" s="2"/>
      <c r="C45" s="321"/>
      <c r="D45" s="322"/>
      <c r="E45" s="15"/>
      <c r="F45" s="15"/>
      <c r="G45" s="2"/>
      <c r="H45" s="2"/>
      <c r="I45" s="2"/>
      <c r="J45" s="2"/>
      <c r="K45" s="2"/>
      <c r="L45" s="2"/>
    </row>
    <row r="46" spans="1:12" ht="16.5" customHeight="1">
      <c r="A46" s="2"/>
      <c r="B46" s="2"/>
      <c r="C46" s="321"/>
      <c r="D46" s="322"/>
      <c r="E46" s="15"/>
      <c r="F46" s="15"/>
      <c r="G46" s="2"/>
      <c r="H46" s="2"/>
      <c r="I46" s="2"/>
      <c r="J46" s="2"/>
      <c r="K46" s="2"/>
      <c r="L46" s="2"/>
    </row>
    <row r="47" spans="1:12" ht="16.5" customHeight="1">
      <c r="A47" s="2"/>
      <c r="B47" s="2"/>
      <c r="C47" s="321"/>
      <c r="D47" s="322"/>
      <c r="E47" s="15"/>
      <c r="F47" s="15"/>
      <c r="G47" s="2"/>
      <c r="H47" s="2"/>
      <c r="I47" s="2"/>
      <c r="J47" s="2"/>
      <c r="K47" s="2"/>
      <c r="L47" s="2"/>
    </row>
    <row r="48" spans="1:12" ht="16.5" customHeight="1">
      <c r="A48" s="2"/>
      <c r="B48" s="2"/>
      <c r="C48" s="321"/>
      <c r="D48" s="322"/>
      <c r="E48" s="15"/>
      <c r="F48" s="15"/>
      <c r="G48" s="2"/>
      <c r="H48" s="2"/>
      <c r="I48" s="2"/>
      <c r="J48" s="2"/>
      <c r="K48" s="2"/>
      <c r="L48" s="2"/>
    </row>
    <row r="49" spans="1:12" ht="16.5" customHeight="1">
      <c r="A49" s="2"/>
      <c r="B49" s="2"/>
      <c r="C49" s="321"/>
      <c r="D49" s="322"/>
      <c r="E49" s="15"/>
      <c r="F49" s="15"/>
      <c r="G49" s="2"/>
      <c r="H49" s="2"/>
      <c r="I49" s="2"/>
      <c r="J49" s="2"/>
      <c r="K49" s="2"/>
      <c r="L49" s="2"/>
    </row>
    <row r="50" spans="1:12" ht="16.5" customHeight="1">
      <c r="A50" s="2"/>
      <c r="B50" s="2"/>
      <c r="C50" s="321"/>
      <c r="D50" s="322"/>
      <c r="E50" s="15"/>
      <c r="F50" s="15"/>
      <c r="G50" s="2"/>
      <c r="H50" s="2"/>
      <c r="I50" s="2"/>
      <c r="J50" s="2"/>
      <c r="K50" s="2"/>
      <c r="L50" s="2"/>
    </row>
    <row r="51" spans="1:12" ht="16.5" customHeight="1">
      <c r="A51" s="2"/>
      <c r="B51" s="2"/>
      <c r="C51" s="321"/>
      <c r="D51" s="322"/>
      <c r="E51" s="15"/>
      <c r="F51" s="15"/>
      <c r="G51" s="2"/>
      <c r="H51" s="2"/>
      <c r="I51" s="2"/>
      <c r="J51" s="2"/>
      <c r="K51" s="2"/>
      <c r="L51" s="2"/>
    </row>
    <row r="52" spans="1:12" ht="16.5" customHeight="1">
      <c r="A52" s="2"/>
      <c r="B52" s="2"/>
      <c r="C52" s="321"/>
      <c r="D52" s="322"/>
      <c r="E52" s="15"/>
      <c r="F52" s="15"/>
      <c r="G52" s="2"/>
      <c r="H52" s="2"/>
      <c r="I52" s="2"/>
      <c r="J52" s="2"/>
      <c r="K52" s="2"/>
      <c r="L52" s="2"/>
    </row>
    <row r="53" spans="1:12" ht="16.5" customHeight="1">
      <c r="A53" s="2"/>
      <c r="B53" s="2"/>
      <c r="C53" s="321"/>
      <c r="D53" s="322"/>
      <c r="E53" s="15"/>
      <c r="F53" s="15"/>
      <c r="G53" s="2"/>
      <c r="H53" s="2"/>
      <c r="I53" s="2"/>
      <c r="J53" s="2"/>
      <c r="K53" s="2"/>
      <c r="L53" s="2"/>
    </row>
    <row r="54" spans="1:12" ht="16.5" customHeight="1">
      <c r="A54" s="2"/>
      <c r="B54" s="2"/>
      <c r="C54" s="321"/>
      <c r="D54" s="322"/>
      <c r="E54" s="15"/>
      <c r="F54" s="15"/>
      <c r="G54" s="2"/>
      <c r="H54" s="2"/>
      <c r="I54" s="2"/>
      <c r="J54" s="2"/>
      <c r="K54" s="2"/>
      <c r="L54" s="2"/>
    </row>
    <row r="55" spans="1:12" ht="16.5" customHeight="1">
      <c r="A55" s="2"/>
      <c r="B55" s="2"/>
      <c r="C55" s="321"/>
      <c r="D55" s="322"/>
      <c r="E55" s="15"/>
      <c r="F55" s="15"/>
      <c r="G55" s="2"/>
      <c r="H55" s="2"/>
      <c r="I55" s="2"/>
      <c r="J55" s="2"/>
      <c r="K55" s="2"/>
      <c r="L55" s="2"/>
    </row>
    <row r="56" spans="1:12" ht="16.5" customHeight="1">
      <c r="A56" s="2"/>
      <c r="B56" s="2"/>
      <c r="C56" s="321"/>
      <c r="D56" s="322"/>
      <c r="E56" s="15"/>
      <c r="F56" s="15"/>
      <c r="G56" s="2"/>
      <c r="H56" s="2"/>
      <c r="I56" s="2"/>
      <c r="J56" s="2"/>
      <c r="K56" s="2"/>
      <c r="L56" s="2"/>
    </row>
    <row r="57" spans="1:12" ht="16.5" customHeight="1">
      <c r="A57" s="2"/>
      <c r="B57" s="2"/>
      <c r="C57" s="321"/>
      <c r="D57" s="322"/>
      <c r="E57" s="15"/>
      <c r="F57" s="15"/>
      <c r="G57" s="2"/>
      <c r="H57" s="2"/>
      <c r="I57" s="2"/>
      <c r="J57" s="2"/>
      <c r="K57" s="2"/>
      <c r="L57" s="2"/>
    </row>
    <row r="58" spans="1:12" ht="16.5" customHeight="1">
      <c r="A58" s="2"/>
      <c r="B58" s="2"/>
      <c r="C58" s="321"/>
      <c r="D58" s="322"/>
      <c r="E58" s="15"/>
      <c r="F58" s="15"/>
      <c r="G58" s="2"/>
      <c r="H58" s="2"/>
      <c r="I58" s="2"/>
      <c r="J58" s="2"/>
      <c r="K58" s="2"/>
      <c r="L58" s="2"/>
    </row>
    <row r="59" spans="1:12" ht="16.5" customHeight="1">
      <c r="A59" s="2"/>
      <c r="B59" s="2"/>
      <c r="C59" s="321"/>
      <c r="D59" s="322"/>
      <c r="E59" s="15"/>
      <c r="F59" s="15"/>
      <c r="G59" s="2"/>
      <c r="H59" s="2"/>
      <c r="I59" s="2"/>
      <c r="J59" s="2"/>
      <c r="K59" s="2"/>
      <c r="L59" s="2"/>
    </row>
    <row r="60" spans="1:12" ht="16.5" customHeight="1">
      <c r="A60" s="2"/>
      <c r="B60" s="2"/>
      <c r="C60" s="321"/>
      <c r="D60" s="322"/>
      <c r="E60" s="15"/>
      <c r="F60" s="15"/>
      <c r="G60" s="2"/>
      <c r="H60" s="2"/>
      <c r="I60" s="2"/>
      <c r="J60" s="2"/>
      <c r="K60" s="2"/>
      <c r="L60" s="2"/>
    </row>
    <row r="61" spans="1:12" ht="16.5" customHeight="1">
      <c r="A61" s="2"/>
      <c r="B61" s="2"/>
      <c r="C61" s="321"/>
      <c r="D61" s="322"/>
      <c r="E61" s="15"/>
      <c r="F61" s="15"/>
      <c r="G61" s="2"/>
      <c r="H61" s="2"/>
      <c r="I61" s="2"/>
      <c r="J61" s="2"/>
      <c r="K61" s="2"/>
      <c r="L61" s="2"/>
    </row>
    <row r="62" spans="1:12" ht="16.5" customHeight="1">
      <c r="A62" s="2"/>
      <c r="B62" s="2"/>
      <c r="C62" s="321"/>
      <c r="D62" s="322"/>
      <c r="E62" s="15"/>
      <c r="F62" s="15"/>
      <c r="G62" s="2"/>
      <c r="H62" s="2"/>
      <c r="I62" s="2"/>
      <c r="J62" s="2"/>
      <c r="K62" s="2"/>
      <c r="L62" s="2"/>
    </row>
    <row r="63" spans="1:12" ht="16.5" customHeight="1">
      <c r="A63" s="2"/>
      <c r="B63" s="2"/>
      <c r="C63" s="321"/>
      <c r="D63" s="322"/>
      <c r="E63" s="15"/>
      <c r="F63" s="15"/>
      <c r="G63" s="2"/>
      <c r="H63" s="2"/>
      <c r="I63" s="2"/>
      <c r="J63" s="2"/>
      <c r="K63" s="2"/>
      <c r="L63" s="2"/>
    </row>
    <row r="64" spans="1:12" ht="16.5" customHeight="1">
      <c r="A64" s="2"/>
      <c r="B64" s="2"/>
      <c r="C64" s="321"/>
      <c r="D64" s="322"/>
      <c r="E64" s="15"/>
      <c r="F64" s="15"/>
      <c r="G64" s="2"/>
      <c r="H64" s="2"/>
      <c r="I64" s="2"/>
      <c r="J64" s="2"/>
      <c r="K64" s="2"/>
      <c r="L64" s="2"/>
    </row>
    <row r="65" spans="1:12" ht="16.5" customHeight="1">
      <c r="A65" s="2"/>
      <c r="B65" s="2"/>
      <c r="C65" s="321"/>
      <c r="D65" s="322"/>
      <c r="E65" s="15"/>
      <c r="F65" s="15"/>
      <c r="G65" s="2"/>
      <c r="H65" s="2"/>
      <c r="I65" s="2"/>
      <c r="J65" s="2"/>
      <c r="K65" s="2"/>
      <c r="L65" s="2"/>
    </row>
    <row r="66" spans="1:12" ht="16.5" customHeight="1">
      <c r="A66" s="2"/>
      <c r="B66" s="2"/>
      <c r="C66" s="321"/>
      <c r="D66" s="322"/>
      <c r="E66" s="15"/>
      <c r="F66" s="15"/>
      <c r="G66" s="2"/>
      <c r="H66" s="2"/>
      <c r="I66" s="2"/>
      <c r="J66" s="2"/>
      <c r="K66" s="2"/>
      <c r="L66" s="2"/>
    </row>
    <row r="67" spans="1:12" ht="16.5" customHeight="1">
      <c r="A67" s="2"/>
      <c r="B67" s="2"/>
      <c r="C67" s="321"/>
      <c r="D67" s="2"/>
      <c r="E67" s="15"/>
      <c r="F67" s="15"/>
      <c r="G67" s="2"/>
      <c r="H67" s="2"/>
      <c r="I67" s="2"/>
      <c r="J67" s="2"/>
      <c r="K67" s="2"/>
      <c r="L67" s="2"/>
    </row>
    <row r="68" spans="1:12" ht="16.5" customHeight="1">
      <c r="A68" s="2"/>
      <c r="B68" s="2"/>
      <c r="C68" s="321"/>
      <c r="D68" s="2"/>
      <c r="E68" s="15"/>
      <c r="F68" s="15"/>
      <c r="G68" s="2"/>
      <c r="H68" s="2"/>
      <c r="I68" s="2"/>
      <c r="J68" s="2"/>
      <c r="K68" s="2"/>
      <c r="L68" s="2"/>
    </row>
    <row r="69" spans="1:12" ht="16.5" customHeight="1">
      <c r="A69" s="2"/>
      <c r="B69" s="2"/>
      <c r="C69" s="2"/>
      <c r="D69" s="2"/>
      <c r="E69" s="15"/>
      <c r="F69" s="2"/>
      <c r="G69" s="2"/>
      <c r="H69" s="2"/>
      <c r="I69" s="2"/>
      <c r="J69" s="2"/>
      <c r="K69" s="2"/>
      <c r="L69" s="2"/>
    </row>
    <row r="70" spans="1:12" ht="16.5" customHeight="1">
      <c r="A70" s="2"/>
      <c r="B70" s="2"/>
      <c r="C70" s="2"/>
      <c r="D70" s="2"/>
      <c r="E70" s="15"/>
      <c r="F70" s="2"/>
      <c r="G70" s="2"/>
      <c r="H70" s="2"/>
      <c r="I70" s="2"/>
      <c r="J70" s="2"/>
      <c r="K70" s="2"/>
      <c r="L70" s="2"/>
    </row>
    <row r="71" spans="1:12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</sheetData>
  <printOptions horizontalCentered="1" verticalCentered="1"/>
  <pageMargins left="0.3937007874015748" right="0.3937007874015748" top="0.21" bottom="0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5.7109375" style="0" customWidth="1"/>
    <col min="3" max="3" width="8.00390625" style="0" customWidth="1"/>
    <col min="4" max="4" width="13.28125" style="0" customWidth="1"/>
    <col min="5" max="5" width="15.140625" style="0" customWidth="1"/>
    <col min="6" max="6" width="9.28125" style="0" bestFit="1" customWidth="1"/>
    <col min="7" max="7" width="13.8515625" style="0" customWidth="1"/>
    <col min="8" max="8" width="14.7109375" style="0" customWidth="1"/>
    <col min="9" max="9" width="10.140625" style="0" customWidth="1"/>
  </cols>
  <sheetData>
    <row r="1" spans="1:19" ht="16.5" customHeight="1">
      <c r="A1" s="2"/>
      <c r="B1" s="2"/>
      <c r="C1" s="2"/>
      <c r="D1" s="2"/>
      <c r="E1" s="2"/>
      <c r="F1" s="2"/>
      <c r="G1" s="2"/>
      <c r="H1" s="2" t="s">
        <v>235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 customHeight="1">
      <c r="A2" s="2"/>
      <c r="B2" s="2"/>
      <c r="C2" s="2"/>
      <c r="D2" s="2"/>
      <c r="E2" s="2"/>
      <c r="F2" s="2"/>
      <c r="G2" s="2"/>
      <c r="H2" s="2" t="s">
        <v>237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customHeight="1">
      <c r="A3" s="2"/>
      <c r="B3" s="2"/>
      <c r="C3" s="2"/>
      <c r="D3" s="2"/>
      <c r="E3" s="2"/>
      <c r="F3" s="2"/>
      <c r="G3" s="2"/>
      <c r="H3" s="2" t="s">
        <v>289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7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6.5" customHeight="1">
      <c r="A5" s="3"/>
      <c r="B5" s="3"/>
      <c r="C5" s="3"/>
      <c r="D5" s="3" t="s">
        <v>229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2"/>
      <c r="Q5" s="2"/>
    </row>
    <row r="6" spans="1:17" ht="16.5" customHeight="1">
      <c r="A6" s="373" t="s">
        <v>236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2"/>
      <c r="N6" s="2"/>
      <c r="O6" s="2"/>
      <c r="P6" s="2"/>
      <c r="Q6" s="2"/>
    </row>
    <row r="7" spans="1:17" ht="16.5" customHeight="1">
      <c r="A7" s="3"/>
      <c r="B7" s="3"/>
      <c r="C7" s="3"/>
      <c r="D7" s="3" t="s">
        <v>288</v>
      </c>
      <c r="E7" s="3"/>
      <c r="F7" s="3"/>
      <c r="G7" s="3"/>
      <c r="H7" s="3"/>
      <c r="I7" s="3"/>
      <c r="J7" s="3"/>
      <c r="K7" s="3"/>
      <c r="L7" s="3"/>
      <c r="M7" s="2"/>
      <c r="N7" s="2"/>
      <c r="O7" s="2"/>
      <c r="P7" s="2"/>
      <c r="Q7" s="2"/>
    </row>
    <row r="8" spans="1:17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6.5" customHeight="1">
      <c r="A9" s="91" t="s">
        <v>2</v>
      </c>
      <c r="B9" s="91" t="s">
        <v>232</v>
      </c>
      <c r="C9" s="156" t="s">
        <v>117</v>
      </c>
      <c r="D9" s="91" t="s">
        <v>238</v>
      </c>
      <c r="E9" s="171"/>
      <c r="F9" s="172"/>
      <c r="G9" s="91" t="s">
        <v>239</v>
      </c>
      <c r="H9" s="171"/>
      <c r="I9" s="118"/>
      <c r="J9" s="2"/>
      <c r="K9" s="2"/>
      <c r="L9" s="2"/>
      <c r="M9" s="2"/>
      <c r="N9" s="2"/>
      <c r="O9" s="2"/>
      <c r="P9" s="2"/>
      <c r="Q9" s="2"/>
    </row>
    <row r="10" spans="1:17" ht="16.5" customHeight="1">
      <c r="A10" s="90"/>
      <c r="B10" s="90"/>
      <c r="C10" s="90"/>
      <c r="D10" s="169" t="s">
        <v>9</v>
      </c>
      <c r="E10" s="169" t="s">
        <v>3</v>
      </c>
      <c r="F10" s="169" t="s">
        <v>230</v>
      </c>
      <c r="G10" s="169" t="s">
        <v>170</v>
      </c>
      <c r="H10" s="169" t="s">
        <v>3</v>
      </c>
      <c r="I10" s="169" t="s">
        <v>1</v>
      </c>
      <c r="J10" s="2"/>
      <c r="K10" s="2"/>
      <c r="L10" s="2"/>
      <c r="M10" s="2"/>
      <c r="N10" s="2"/>
      <c r="O10" s="2"/>
      <c r="P10" s="2"/>
      <c r="Q10" s="2"/>
    </row>
    <row r="11" spans="1:17" ht="16.5" customHeight="1">
      <c r="A11" s="20" t="s">
        <v>171</v>
      </c>
      <c r="B11" s="20" t="s">
        <v>233</v>
      </c>
      <c r="C11" s="89" t="s">
        <v>197</v>
      </c>
      <c r="D11" s="20">
        <v>15000</v>
      </c>
      <c r="E11" s="20">
        <v>14882.11</v>
      </c>
      <c r="F11" s="20">
        <f>E11/D11*100</f>
        <v>99.21406666666667</v>
      </c>
      <c r="G11" s="20"/>
      <c r="H11" s="20"/>
      <c r="I11" s="20"/>
      <c r="J11" s="2"/>
      <c r="K11" s="2"/>
      <c r="L11" s="2"/>
      <c r="M11" s="2"/>
      <c r="N11" s="2"/>
      <c r="O11" s="2"/>
      <c r="P11" s="2"/>
      <c r="Q11" s="2"/>
    </row>
    <row r="12" spans="1:17" ht="16.5" customHeight="1">
      <c r="A12" s="20"/>
      <c r="B12" s="31"/>
      <c r="C12" s="95" t="s">
        <v>221</v>
      </c>
      <c r="D12" s="31"/>
      <c r="E12" s="31">
        <v>890.62</v>
      </c>
      <c r="F12" s="31">
        <v>0</v>
      </c>
      <c r="G12" s="31"/>
      <c r="H12" s="31"/>
      <c r="I12" s="31"/>
      <c r="J12" s="2"/>
      <c r="K12" s="2"/>
      <c r="L12" s="2"/>
      <c r="M12" s="2"/>
      <c r="N12" s="2"/>
      <c r="O12" s="2"/>
      <c r="P12" s="2"/>
      <c r="Q12" s="2"/>
    </row>
    <row r="13" spans="1:17" ht="16.5" customHeight="1">
      <c r="A13" s="20"/>
      <c r="B13" s="31"/>
      <c r="C13" s="95" t="s">
        <v>234</v>
      </c>
      <c r="D13" s="31"/>
      <c r="E13" s="31"/>
      <c r="F13" s="31"/>
      <c r="G13" s="31">
        <v>30000</v>
      </c>
      <c r="H13" s="31">
        <v>16795.95</v>
      </c>
      <c r="I13" s="31">
        <f>H13/G13*100</f>
        <v>55.98650000000001</v>
      </c>
      <c r="J13" s="2"/>
      <c r="K13" s="2"/>
      <c r="L13" s="2"/>
      <c r="M13" s="2"/>
      <c r="N13" s="2"/>
      <c r="O13" s="2"/>
      <c r="P13" s="2"/>
      <c r="Q13" s="2"/>
    </row>
    <row r="14" spans="1:17" ht="35.25" customHeight="1">
      <c r="A14" s="170" t="s">
        <v>231</v>
      </c>
      <c r="B14" s="167"/>
      <c r="C14" s="167"/>
      <c r="D14" s="168">
        <v>15000</v>
      </c>
      <c r="E14" s="168">
        <f>SUM(E11:E13)</f>
        <v>15772.730000000001</v>
      </c>
      <c r="F14" s="168">
        <f>E14/D14*100</f>
        <v>105.15153333333333</v>
      </c>
      <c r="G14" s="168">
        <v>30000</v>
      </c>
      <c r="H14" s="168">
        <f>SUM(H13)</f>
        <v>16795.95</v>
      </c>
      <c r="I14" s="370">
        <f>H14/G14*100</f>
        <v>55.98650000000001</v>
      </c>
      <c r="J14" s="2"/>
      <c r="K14" s="2"/>
      <c r="L14" s="2"/>
      <c r="M14" s="2"/>
      <c r="N14" s="2"/>
      <c r="O14" s="2"/>
      <c r="P14" s="2"/>
      <c r="Q14" s="2"/>
    </row>
    <row r="15" spans="1:17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mergeCells count="1">
    <mergeCell ref="A6:L6"/>
  </mergeCells>
  <printOptions horizontalCentered="1" verticalCentered="1"/>
  <pageMargins left="1.33" right="0.7874015748031497" top="0.984251968503937" bottom="3.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Szcześniak M.</cp:lastModifiedBy>
  <cp:lastPrinted>2006-11-27T12:52:57Z</cp:lastPrinted>
  <dcterms:created xsi:type="dcterms:W3CDTF">2006-08-01T07:31:59Z</dcterms:created>
  <dcterms:modified xsi:type="dcterms:W3CDTF">2007-03-19T11:00:19Z</dcterms:modified>
  <cp:category/>
  <cp:version/>
  <cp:contentType/>
  <cp:contentStatus/>
</cp:coreProperties>
</file>